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48" tabRatio="924" firstSheet="1" activeTab="2"/>
  </bookViews>
  <sheets>
    <sheet name="Feuil2" sheetId="2" state="hidden" r:id="rId1"/>
    <sheet name="MASSANE" sheetId="26" r:id="rId2"/>
    <sheet name="PALMARES 2021" sheetId="25" r:id="rId3"/>
    <sheet name="Messieurs BRUT" sheetId="20" r:id="rId4"/>
    <sheet name="Messieurs NET" sheetId="22" r:id="rId5"/>
    <sheet name="Messieurs Brut+Net" sheetId="3" r:id="rId6"/>
    <sheet name="Dames BRUT" sheetId="24" r:id="rId7"/>
    <sheet name="Dames NET" sheetId="23" r:id="rId8"/>
    <sheet name="Dames Brut+ Net" sheetId="5" r:id="rId9"/>
    <sheet name="Super Vétérans BRUT" sheetId="21" r:id="rId10"/>
    <sheet name="Super Vétérans NET" sheetId="19" r:id="rId11"/>
    <sheet name="Super Vétérans Brut + Net" sheetId="8" r:id="rId12"/>
    <sheet name="RESULTATS EQUIPE" sheetId="18" r:id="rId13"/>
  </sheets>
  <calcPr calcId="152511"/>
</workbook>
</file>

<file path=xl/calcChain.xml><?xml version="1.0" encoding="utf-8"?>
<calcChain xmlns="http://schemas.openxmlformats.org/spreadsheetml/2006/main">
  <c r="H84" i="18" l="1"/>
  <c r="I84" i="18"/>
  <c r="E33" i="5"/>
  <c r="F33" i="5"/>
  <c r="G33" i="5" s="1"/>
  <c r="H33" i="5"/>
  <c r="I33" i="5"/>
  <c r="J33" i="5" s="1"/>
  <c r="K33" i="5"/>
  <c r="L33" i="5"/>
  <c r="M33" i="5" s="1"/>
  <c r="N33" i="5"/>
  <c r="O33" i="5"/>
  <c r="P33" i="5" s="1"/>
  <c r="Q33" i="5"/>
  <c r="R33" i="5"/>
  <c r="S33" i="5" s="1"/>
  <c r="T33" i="5"/>
  <c r="U33" i="5"/>
  <c r="V33" i="5" s="1"/>
  <c r="W33" i="5"/>
  <c r="X33" i="5"/>
  <c r="Y33" i="5" s="1"/>
  <c r="Z33" i="5"/>
  <c r="AA33" i="5"/>
  <c r="AB33" i="5"/>
  <c r="AC33" i="5"/>
  <c r="AD33" i="5"/>
  <c r="AE33" i="5" s="1"/>
  <c r="AF33" i="5"/>
  <c r="AG33" i="5"/>
  <c r="O34" i="23"/>
  <c r="P34" i="23"/>
  <c r="S34" i="23" s="1"/>
  <c r="O30" i="24"/>
  <c r="P30" i="24"/>
  <c r="S30" i="24" s="1"/>
  <c r="R30" i="24"/>
  <c r="E91" i="3"/>
  <c r="F91" i="3"/>
  <c r="G91" i="3" s="1"/>
  <c r="H91" i="3"/>
  <c r="I91" i="3"/>
  <c r="J91" i="3"/>
  <c r="K91" i="3"/>
  <c r="L91" i="3"/>
  <c r="M91" i="3" s="1"/>
  <c r="N91" i="3"/>
  <c r="O91" i="3"/>
  <c r="P91" i="3" s="1"/>
  <c r="Q91" i="3"/>
  <c r="R91" i="3"/>
  <c r="S91" i="3"/>
  <c r="T91" i="3"/>
  <c r="U91" i="3"/>
  <c r="V91" i="3" s="1"/>
  <c r="W91" i="3"/>
  <c r="X91" i="3"/>
  <c r="Y91" i="3" s="1"/>
  <c r="Z91" i="3"/>
  <c r="AA91" i="3"/>
  <c r="AB91" i="3" s="1"/>
  <c r="AC91" i="3"/>
  <c r="AD91" i="3"/>
  <c r="AE91" i="3" s="1"/>
  <c r="AF91" i="3"/>
  <c r="AG91" i="3"/>
  <c r="O91" i="22"/>
  <c r="P91" i="22"/>
  <c r="S91" i="22" s="1"/>
  <c r="O90" i="20"/>
  <c r="P90" i="20"/>
  <c r="S90" i="20" s="1"/>
  <c r="Q90" i="20"/>
  <c r="R90" i="20"/>
  <c r="AH33" i="5" l="1"/>
  <c r="AI33" i="5"/>
  <c r="AJ33" i="5"/>
  <c r="R34" i="23"/>
  <c r="Q34" i="23"/>
  <c r="T34" i="23" s="1"/>
  <c r="U34" i="23" s="1"/>
  <c r="Q30" i="24"/>
  <c r="T30" i="24" s="1"/>
  <c r="U30" i="24" s="1"/>
  <c r="T90" i="20"/>
  <c r="AH91" i="3"/>
  <c r="AI91" i="3"/>
  <c r="AJ91" i="3"/>
  <c r="R91" i="22"/>
  <c r="Q91" i="22"/>
  <c r="AD15" i="8"/>
  <c r="AE15" i="8" s="1"/>
  <c r="AA15" i="8"/>
  <c r="AB15" i="8" s="1"/>
  <c r="X15" i="8"/>
  <c r="Y15" i="8" s="1"/>
  <c r="U15" i="8"/>
  <c r="V15" i="8" s="1"/>
  <c r="T15" i="8"/>
  <c r="W15" i="8"/>
  <c r="Z15" i="8"/>
  <c r="AC15" i="8"/>
  <c r="R15" i="8"/>
  <c r="O15" i="8"/>
  <c r="L15" i="8"/>
  <c r="I15" i="8"/>
  <c r="F15" i="8"/>
  <c r="F9" i="8"/>
  <c r="F14" i="8"/>
  <c r="E7" i="8"/>
  <c r="F7" i="8"/>
  <c r="H7" i="8"/>
  <c r="I7" i="8"/>
  <c r="J7" i="8" s="1"/>
  <c r="K7" i="8"/>
  <c r="L7" i="8"/>
  <c r="N7" i="8"/>
  <c r="O7" i="8"/>
  <c r="Q7" i="8"/>
  <c r="R7" i="8"/>
  <c r="T7" i="8"/>
  <c r="U7" i="8"/>
  <c r="W7" i="8"/>
  <c r="X7" i="8"/>
  <c r="Y7" i="8" s="1"/>
  <c r="Z7" i="8"/>
  <c r="AA7" i="8"/>
  <c r="AC7" i="8"/>
  <c r="AD7" i="8"/>
  <c r="AE7" i="8" s="1"/>
  <c r="AF7" i="8"/>
  <c r="AG7" i="8"/>
  <c r="E8" i="8"/>
  <c r="F8" i="8"/>
  <c r="G8" i="8" s="1"/>
  <c r="H8" i="8"/>
  <c r="I8" i="8"/>
  <c r="K8" i="8"/>
  <c r="L8" i="8"/>
  <c r="N8" i="8"/>
  <c r="O8" i="8"/>
  <c r="Q8" i="8"/>
  <c r="R8" i="8"/>
  <c r="S8" i="8" s="1"/>
  <c r="T8" i="8"/>
  <c r="U8" i="8"/>
  <c r="V8" i="8" s="1"/>
  <c r="W8" i="8"/>
  <c r="X8" i="8"/>
  <c r="Z8" i="8"/>
  <c r="AA8" i="8"/>
  <c r="AC8" i="8"/>
  <c r="AD8" i="8"/>
  <c r="AF8" i="8"/>
  <c r="AG8" i="8"/>
  <c r="E12" i="8"/>
  <c r="F12" i="8"/>
  <c r="H12" i="8"/>
  <c r="I12" i="8"/>
  <c r="K12" i="8"/>
  <c r="L12" i="8"/>
  <c r="N12" i="8"/>
  <c r="O12" i="8"/>
  <c r="Q12" i="8"/>
  <c r="R12" i="8"/>
  <c r="T12" i="8"/>
  <c r="U12" i="8"/>
  <c r="W12" i="8"/>
  <c r="X12" i="8"/>
  <c r="Y12" i="8"/>
  <c r="Z12" i="8"/>
  <c r="AA12" i="8"/>
  <c r="AC12" i="8"/>
  <c r="AD12" i="8"/>
  <c r="AF12" i="8"/>
  <c r="AG12" i="8"/>
  <c r="AH12" i="8" s="1"/>
  <c r="E11" i="8"/>
  <c r="F11" i="8"/>
  <c r="H11" i="8"/>
  <c r="I11" i="8"/>
  <c r="K11" i="8"/>
  <c r="L11" i="8"/>
  <c r="N11" i="8"/>
  <c r="O11" i="8"/>
  <c r="Q11" i="8"/>
  <c r="R11" i="8"/>
  <c r="S11" i="8" s="1"/>
  <c r="T11" i="8"/>
  <c r="U11" i="8"/>
  <c r="V11" i="8" s="1"/>
  <c r="W11" i="8"/>
  <c r="X11" i="8"/>
  <c r="Z11" i="8"/>
  <c r="AA11" i="8"/>
  <c r="AC11" i="8"/>
  <c r="AD11" i="8"/>
  <c r="AF11" i="8"/>
  <c r="AG11" i="8"/>
  <c r="E10" i="8"/>
  <c r="F10" i="8"/>
  <c r="H10" i="8"/>
  <c r="I10" i="8"/>
  <c r="K10" i="8"/>
  <c r="L10" i="8"/>
  <c r="N10" i="8"/>
  <c r="O10" i="8"/>
  <c r="P10" i="8" s="1"/>
  <c r="Q10" i="8"/>
  <c r="R10" i="8"/>
  <c r="S10" i="8" s="1"/>
  <c r="T10" i="8"/>
  <c r="U10" i="8"/>
  <c r="V10" i="8" s="1"/>
  <c r="W10" i="8"/>
  <c r="X10" i="8"/>
  <c r="Y10" i="8" s="1"/>
  <c r="Z10" i="8"/>
  <c r="AA10" i="8"/>
  <c r="AC10" i="8"/>
  <c r="AD10" i="8"/>
  <c r="AE10" i="8" s="1"/>
  <c r="AF10" i="8"/>
  <c r="AG10" i="8"/>
  <c r="AH10" i="8" s="1"/>
  <c r="E9" i="8"/>
  <c r="G9" i="8" s="1"/>
  <c r="H9" i="8"/>
  <c r="I9" i="8"/>
  <c r="K9" i="8"/>
  <c r="M9" i="8" s="1"/>
  <c r="L9" i="8"/>
  <c r="N9" i="8"/>
  <c r="O9" i="8"/>
  <c r="P9" i="8" s="1"/>
  <c r="Q9" i="8"/>
  <c r="R9" i="8"/>
  <c r="S9" i="8" s="1"/>
  <c r="T9" i="8"/>
  <c r="U9" i="8"/>
  <c r="V9" i="8" s="1"/>
  <c r="W9" i="8"/>
  <c r="X9" i="8"/>
  <c r="Y9" i="8" s="1"/>
  <c r="Z9" i="8"/>
  <c r="AA9" i="8"/>
  <c r="AC9" i="8"/>
  <c r="AD9" i="8"/>
  <c r="AE9" i="8" s="1"/>
  <c r="AF9" i="8"/>
  <c r="AG9" i="8"/>
  <c r="E14" i="8"/>
  <c r="G14" i="8" s="1"/>
  <c r="H14" i="8"/>
  <c r="I14" i="8"/>
  <c r="K14" i="8"/>
  <c r="L14" i="8"/>
  <c r="M14" i="8" s="1"/>
  <c r="N14" i="8"/>
  <c r="O14" i="8"/>
  <c r="P14" i="8" s="1"/>
  <c r="Q14" i="8"/>
  <c r="R14" i="8"/>
  <c r="S14" i="8" s="1"/>
  <c r="T14" i="8"/>
  <c r="U14" i="8"/>
  <c r="V14" i="8" s="1"/>
  <c r="W14" i="8"/>
  <c r="X14" i="8"/>
  <c r="Y14" i="8" s="1"/>
  <c r="Z14" i="8"/>
  <c r="AB14" i="8" s="1"/>
  <c r="AA14" i="8"/>
  <c r="AC14" i="8"/>
  <c r="AD14" i="8"/>
  <c r="AF14" i="8"/>
  <c r="AG14" i="8"/>
  <c r="AH14" i="8" s="1"/>
  <c r="E15" i="8"/>
  <c r="H15" i="8"/>
  <c r="K15" i="8"/>
  <c r="N15" i="8"/>
  <c r="Q15" i="8"/>
  <c r="S15" i="8" s="1"/>
  <c r="AF15" i="8"/>
  <c r="AH15" i="8"/>
  <c r="E13" i="8"/>
  <c r="F13" i="8"/>
  <c r="H13" i="8"/>
  <c r="I13" i="8"/>
  <c r="J13" i="8" s="1"/>
  <c r="K13" i="8"/>
  <c r="L13" i="8"/>
  <c r="N13" i="8"/>
  <c r="O13" i="8"/>
  <c r="Q13" i="8"/>
  <c r="R13" i="8"/>
  <c r="S13" i="8" s="1"/>
  <c r="T13" i="8"/>
  <c r="U13" i="8"/>
  <c r="V13" i="8" s="1"/>
  <c r="W13" i="8"/>
  <c r="X13" i="8"/>
  <c r="Y13" i="8" s="1"/>
  <c r="Z13" i="8"/>
  <c r="AA13" i="8"/>
  <c r="AB13" i="8" s="1"/>
  <c r="AC13" i="8"/>
  <c r="AD13" i="8"/>
  <c r="AF13" i="8"/>
  <c r="AG13" i="8"/>
  <c r="E16" i="8"/>
  <c r="F16" i="8"/>
  <c r="G16" i="8" s="1"/>
  <c r="H16" i="8"/>
  <c r="I16" i="8"/>
  <c r="J16" i="8" s="1"/>
  <c r="K16" i="8"/>
  <c r="L16" i="8"/>
  <c r="N16" i="8"/>
  <c r="O16" i="8"/>
  <c r="Q16" i="8"/>
  <c r="R16" i="8"/>
  <c r="S16" i="8" s="1"/>
  <c r="T16" i="8"/>
  <c r="U16" i="8"/>
  <c r="V16" i="8" s="1"/>
  <c r="W16" i="8"/>
  <c r="X16" i="8"/>
  <c r="Y16" i="8" s="1"/>
  <c r="Z16" i="8"/>
  <c r="AA16" i="8"/>
  <c r="AB16" i="8" s="1"/>
  <c r="AC16" i="8"/>
  <c r="AD16" i="8"/>
  <c r="AF16" i="8"/>
  <c r="AG16" i="8"/>
  <c r="AH16" i="8" s="1"/>
  <c r="E17" i="8"/>
  <c r="F17" i="8"/>
  <c r="H17" i="8"/>
  <c r="I17" i="8"/>
  <c r="J17" i="8" s="1"/>
  <c r="K17" i="8"/>
  <c r="L17" i="8"/>
  <c r="M17" i="8" s="1"/>
  <c r="N17" i="8"/>
  <c r="O17" i="8"/>
  <c r="P17" i="8" s="1"/>
  <c r="Q17" i="8"/>
  <c r="R17" i="8"/>
  <c r="S17" i="8" s="1"/>
  <c r="T17" i="8"/>
  <c r="U17" i="8"/>
  <c r="V17" i="8" s="1"/>
  <c r="W17" i="8"/>
  <c r="X17" i="8"/>
  <c r="Y17" i="8" s="1"/>
  <c r="Z17" i="8"/>
  <c r="AA17" i="8"/>
  <c r="AC17" i="8"/>
  <c r="AD17" i="8"/>
  <c r="AE17" i="8" s="1"/>
  <c r="AF17" i="8"/>
  <c r="AG17" i="8"/>
  <c r="AH17" i="8" s="1"/>
  <c r="E18" i="8"/>
  <c r="F18" i="8"/>
  <c r="H18" i="8"/>
  <c r="I18" i="8"/>
  <c r="J18" i="8" s="1"/>
  <c r="K18" i="8"/>
  <c r="L18" i="8"/>
  <c r="M18" i="8" s="1"/>
  <c r="N18" i="8"/>
  <c r="O18" i="8"/>
  <c r="P18" i="8" s="1"/>
  <c r="Q18" i="8"/>
  <c r="R18" i="8"/>
  <c r="S18" i="8" s="1"/>
  <c r="T18" i="8"/>
  <c r="U18" i="8"/>
  <c r="V18" i="8" s="1"/>
  <c r="W18" i="8"/>
  <c r="X18" i="8"/>
  <c r="Y18" i="8" s="1"/>
  <c r="Z18" i="8"/>
  <c r="AA18" i="8"/>
  <c r="AB18" i="8" s="1"/>
  <c r="AC18" i="8"/>
  <c r="AD18" i="8"/>
  <c r="AE18" i="8"/>
  <c r="AF18" i="8"/>
  <c r="AG18" i="8"/>
  <c r="AH18" i="8" s="1"/>
  <c r="E19" i="8"/>
  <c r="F19" i="8"/>
  <c r="G19" i="8" s="1"/>
  <c r="H19" i="8"/>
  <c r="I19" i="8"/>
  <c r="K19" i="8"/>
  <c r="L19" i="8"/>
  <c r="M19" i="8" s="1"/>
  <c r="N19" i="8"/>
  <c r="O19" i="8"/>
  <c r="P19" i="8" s="1"/>
  <c r="Q19" i="8"/>
  <c r="R19" i="8"/>
  <c r="S19" i="8" s="1"/>
  <c r="T19" i="8"/>
  <c r="U19" i="8"/>
  <c r="V19" i="8"/>
  <c r="W19" i="8"/>
  <c r="X19" i="8"/>
  <c r="Y19" i="8" s="1"/>
  <c r="Z19" i="8"/>
  <c r="AA19" i="8"/>
  <c r="AB19" i="8" s="1"/>
  <c r="AC19" i="8"/>
  <c r="AD19" i="8"/>
  <c r="AE19" i="8" s="1"/>
  <c r="AF19" i="8"/>
  <c r="AG19" i="8"/>
  <c r="AH19" i="8" s="1"/>
  <c r="E20" i="8"/>
  <c r="F20" i="8"/>
  <c r="G20" i="8" s="1"/>
  <c r="H20" i="8"/>
  <c r="I20" i="8"/>
  <c r="J20" i="8" s="1"/>
  <c r="K20" i="8"/>
  <c r="L20" i="8"/>
  <c r="M20" i="8" s="1"/>
  <c r="N20" i="8"/>
  <c r="O20" i="8"/>
  <c r="P20" i="8" s="1"/>
  <c r="Q20" i="8"/>
  <c r="R20" i="8"/>
  <c r="S20" i="8" s="1"/>
  <c r="T20" i="8"/>
  <c r="U20" i="8"/>
  <c r="V20" i="8" s="1"/>
  <c r="W20" i="8"/>
  <c r="X20" i="8"/>
  <c r="Y20" i="8" s="1"/>
  <c r="Z20" i="8"/>
  <c r="AA20" i="8"/>
  <c r="AB20" i="8" s="1"/>
  <c r="AC20" i="8"/>
  <c r="AD20" i="8"/>
  <c r="AE20" i="8" s="1"/>
  <c r="AF20" i="8"/>
  <c r="AG20" i="8"/>
  <c r="AH20" i="8" s="1"/>
  <c r="E21" i="8"/>
  <c r="F21" i="8"/>
  <c r="G21" i="8" s="1"/>
  <c r="H21" i="8"/>
  <c r="I21" i="8"/>
  <c r="J21" i="8" s="1"/>
  <c r="K21" i="8"/>
  <c r="L21" i="8"/>
  <c r="M21" i="8" s="1"/>
  <c r="N21" i="8"/>
  <c r="O21" i="8"/>
  <c r="P21" i="8" s="1"/>
  <c r="Q21" i="8"/>
  <c r="R21" i="8"/>
  <c r="S21" i="8" s="1"/>
  <c r="T21" i="8"/>
  <c r="U21" i="8"/>
  <c r="V21" i="8" s="1"/>
  <c r="W21" i="8"/>
  <c r="X21" i="8"/>
  <c r="Y21" i="8" s="1"/>
  <c r="Z21" i="8"/>
  <c r="AA21" i="8"/>
  <c r="AB21" i="8" s="1"/>
  <c r="AC21" i="8"/>
  <c r="AD21" i="8"/>
  <c r="AE21" i="8" s="1"/>
  <c r="AF21" i="8"/>
  <c r="AG21" i="8"/>
  <c r="AH21" i="8" s="1"/>
  <c r="AK33" i="5" l="1"/>
  <c r="AM33" i="5"/>
  <c r="AL33" i="5"/>
  <c r="AN33" i="5"/>
  <c r="AK91" i="3"/>
  <c r="AL91" i="3"/>
  <c r="AN91" i="3" s="1"/>
  <c r="AM91" i="3"/>
  <c r="T91" i="22"/>
  <c r="AB17" i="8"/>
  <c r="M16" i="8"/>
  <c r="J9" i="8"/>
  <c r="V12" i="8"/>
  <c r="G17" i="8"/>
  <c r="AE16" i="8"/>
  <c r="P13" i="8"/>
  <c r="J19" i="8"/>
  <c r="AI19" i="8" s="1"/>
  <c r="G13" i="8"/>
  <c r="AB10" i="8"/>
  <c r="Y11" i="8"/>
  <c r="S7" i="8"/>
  <c r="AE13" i="8"/>
  <c r="P11" i="8"/>
  <c r="AB12" i="8"/>
  <c r="P7" i="8"/>
  <c r="J14" i="8"/>
  <c r="AH9" i="8"/>
  <c r="J10" i="8"/>
  <c r="AH11" i="8"/>
  <c r="AI11" i="8" s="1"/>
  <c r="AB11" i="8"/>
  <c r="M11" i="8"/>
  <c r="G11" i="8"/>
  <c r="AE12" i="8"/>
  <c r="J12" i="8"/>
  <c r="AH8" i="8"/>
  <c r="AB8" i="8"/>
  <c r="M8" i="8"/>
  <c r="M15" i="8"/>
  <c r="G7" i="8"/>
  <c r="AH13" i="8"/>
  <c r="AE14" i="8"/>
  <c r="AI14" i="8" s="1"/>
  <c r="G10" i="8"/>
  <c r="AE11" i="8"/>
  <c r="M12" i="8"/>
  <c r="G12" i="8"/>
  <c r="AE8" i="8"/>
  <c r="J8" i="8"/>
  <c r="AH7" i="8"/>
  <c r="AB7" i="8"/>
  <c r="P15" i="8"/>
  <c r="J15" i="8"/>
  <c r="G15" i="8"/>
  <c r="G18" i="8"/>
  <c r="AJ18" i="8" s="1"/>
  <c r="P16" i="8"/>
  <c r="AB9" i="8"/>
  <c r="J11" i="8"/>
  <c r="P12" i="8"/>
  <c r="AI16" i="8"/>
  <c r="M13" i="8"/>
  <c r="AJ13" i="8" s="1"/>
  <c r="M10" i="8"/>
  <c r="S12" i="8"/>
  <c r="Y8" i="8"/>
  <c r="P8" i="8"/>
  <c r="V7" i="8"/>
  <c r="M7" i="8"/>
  <c r="AI7" i="8" s="1"/>
  <c r="AI15" i="8"/>
  <c r="AJ20" i="8"/>
  <c r="AJ19" i="8"/>
  <c r="AI20" i="8"/>
  <c r="AI13" i="8"/>
  <c r="AI9" i="8"/>
  <c r="AJ9" i="8"/>
  <c r="AJ11" i="8"/>
  <c r="AI17" i="8"/>
  <c r="AJ17" i="8"/>
  <c r="AJ16" i="8"/>
  <c r="AI21" i="8"/>
  <c r="AJ21" i="8"/>
  <c r="AJ15" i="8"/>
  <c r="AJ10" i="8"/>
  <c r="AI10" i="8"/>
  <c r="H44" i="18"/>
  <c r="G106" i="18"/>
  <c r="G107" i="18"/>
  <c r="G108" i="18"/>
  <c r="G109" i="18"/>
  <c r="G110" i="18"/>
  <c r="G111" i="18"/>
  <c r="G112" i="18"/>
  <c r="G99" i="18"/>
  <c r="G100" i="18"/>
  <c r="G101" i="18"/>
  <c r="G104" i="18"/>
  <c r="G105" i="18"/>
  <c r="G114" i="18"/>
  <c r="G125" i="18"/>
  <c r="F115" i="18"/>
  <c r="F116" i="18"/>
  <c r="F117" i="18"/>
  <c r="F118" i="18"/>
  <c r="F119" i="18"/>
  <c r="F120" i="18"/>
  <c r="E121" i="18"/>
  <c r="E122" i="18"/>
  <c r="E123" i="18"/>
  <c r="E124" i="18"/>
  <c r="AJ12" i="8" l="1"/>
  <c r="AI12" i="8"/>
  <c r="AI18" i="8"/>
  <c r="AJ7" i="8"/>
  <c r="AJ14" i="8"/>
  <c r="AJ8" i="8"/>
  <c r="AM8" i="8" s="1"/>
  <c r="AI8" i="8"/>
  <c r="AK13" i="8"/>
  <c r="AM13" i="8"/>
  <c r="AL13" i="8"/>
  <c r="AM21" i="8"/>
  <c r="AK21" i="8"/>
  <c r="AL21" i="8"/>
  <c r="AM12" i="8"/>
  <c r="AK12" i="8"/>
  <c r="AL12" i="8"/>
  <c r="AL15" i="8"/>
  <c r="AM15" i="8"/>
  <c r="AK15" i="8"/>
  <c r="AL11" i="8"/>
  <c r="AM11" i="8"/>
  <c r="AK11" i="8"/>
  <c r="AK19" i="8"/>
  <c r="AL19" i="8"/>
  <c r="AM19" i="8"/>
  <c r="AL18" i="8"/>
  <c r="AM18" i="8"/>
  <c r="AK18" i="8"/>
  <c r="AM17" i="8"/>
  <c r="AK17" i="8"/>
  <c r="AL17" i="8"/>
  <c r="AM9" i="8"/>
  <c r="AK9" i="8"/>
  <c r="AL9" i="8"/>
  <c r="AK10" i="8"/>
  <c r="AL10" i="8"/>
  <c r="AM10" i="8"/>
  <c r="AK7" i="8"/>
  <c r="AM7" i="8"/>
  <c r="AL7" i="8"/>
  <c r="AK16" i="8"/>
  <c r="AL16" i="8"/>
  <c r="AM16" i="8"/>
  <c r="AM14" i="8"/>
  <c r="AL14" i="8"/>
  <c r="AK14" i="8"/>
  <c r="AK20" i="8"/>
  <c r="AL20" i="8"/>
  <c r="AM20" i="8"/>
  <c r="J113" i="18"/>
  <c r="AL8" i="8" l="1"/>
  <c r="AK8" i="8"/>
  <c r="AN8" i="8" s="1"/>
  <c r="AN13" i="8"/>
  <c r="AN10" i="8"/>
  <c r="AN18" i="8"/>
  <c r="AN21" i="8"/>
  <c r="AN12" i="8"/>
  <c r="AN11" i="8"/>
  <c r="AN16" i="8"/>
  <c r="AN20" i="8"/>
  <c r="AN17" i="8"/>
  <c r="AN19" i="8"/>
  <c r="AN7" i="8"/>
  <c r="AN9" i="8"/>
  <c r="AN14" i="8"/>
  <c r="AN15" i="8"/>
  <c r="E89" i="3"/>
  <c r="F89" i="3"/>
  <c r="G89" i="3" s="1"/>
  <c r="H89" i="3"/>
  <c r="I89" i="3"/>
  <c r="J89" i="3" s="1"/>
  <c r="K89" i="3"/>
  <c r="L89" i="3"/>
  <c r="M89" i="3" s="1"/>
  <c r="N89" i="3"/>
  <c r="O89" i="3"/>
  <c r="P89" i="3" s="1"/>
  <c r="Q89" i="3"/>
  <c r="R89" i="3"/>
  <c r="T89" i="3"/>
  <c r="U89" i="3"/>
  <c r="V89" i="3" s="1"/>
  <c r="W89" i="3"/>
  <c r="X89" i="3"/>
  <c r="Y89" i="3" s="1"/>
  <c r="Z89" i="3"/>
  <c r="AA89" i="3"/>
  <c r="AB89" i="3" s="1"/>
  <c r="AC89" i="3"/>
  <c r="AD89" i="3"/>
  <c r="AE89" i="3" s="1"/>
  <c r="AF89" i="3"/>
  <c r="AG89" i="3"/>
  <c r="AH89" i="3" s="1"/>
  <c r="E88" i="3"/>
  <c r="F88" i="3"/>
  <c r="G88" i="3" s="1"/>
  <c r="H88" i="3"/>
  <c r="I88" i="3"/>
  <c r="J88" i="3" s="1"/>
  <c r="K88" i="3"/>
  <c r="L88" i="3"/>
  <c r="M88" i="3" s="1"/>
  <c r="N88" i="3"/>
  <c r="O88" i="3"/>
  <c r="P88" i="3" s="1"/>
  <c r="Q88" i="3"/>
  <c r="R88" i="3"/>
  <c r="S88" i="3" s="1"/>
  <c r="T88" i="3"/>
  <c r="U88" i="3"/>
  <c r="V88" i="3" s="1"/>
  <c r="W88" i="3"/>
  <c r="X88" i="3"/>
  <c r="Y88" i="3" s="1"/>
  <c r="Z88" i="3"/>
  <c r="AA88" i="3"/>
  <c r="AB88" i="3" s="1"/>
  <c r="AC88" i="3"/>
  <c r="AD88" i="3"/>
  <c r="AF88" i="3"/>
  <c r="AG88" i="3"/>
  <c r="AH88" i="3" s="1"/>
  <c r="E82" i="3"/>
  <c r="F82" i="3"/>
  <c r="G82" i="3" s="1"/>
  <c r="H82" i="3"/>
  <c r="I82" i="3"/>
  <c r="J82" i="3" s="1"/>
  <c r="K82" i="3"/>
  <c r="L82" i="3"/>
  <c r="M82" i="3" s="1"/>
  <c r="N82" i="3"/>
  <c r="O82" i="3"/>
  <c r="P82" i="3" s="1"/>
  <c r="Q82" i="3"/>
  <c r="R82" i="3"/>
  <c r="S82" i="3" s="1"/>
  <c r="T82" i="3"/>
  <c r="U82" i="3"/>
  <c r="V82" i="3" s="1"/>
  <c r="W82" i="3"/>
  <c r="X82" i="3"/>
  <c r="Y82" i="3" s="1"/>
  <c r="Z82" i="3"/>
  <c r="AA82" i="3"/>
  <c r="AB82" i="3" s="1"/>
  <c r="AC82" i="3"/>
  <c r="AD82" i="3"/>
  <c r="AF82" i="3"/>
  <c r="AG82" i="3"/>
  <c r="O89" i="22"/>
  <c r="P89" i="22"/>
  <c r="S89" i="22" s="1"/>
  <c r="O83" i="22"/>
  <c r="P83" i="22"/>
  <c r="Q83" i="22" s="1"/>
  <c r="O91" i="20"/>
  <c r="P91" i="20"/>
  <c r="S91" i="20" s="1"/>
  <c r="O86" i="20"/>
  <c r="P86" i="20"/>
  <c r="S86" i="20" s="1"/>
  <c r="O39" i="23"/>
  <c r="P39" i="23"/>
  <c r="R39" i="23" s="1"/>
  <c r="AH82" i="3" l="1"/>
  <c r="Q89" i="22"/>
  <c r="S89" i="3"/>
  <c r="AJ89" i="3" s="1"/>
  <c r="R83" i="22"/>
  <c r="R89" i="22"/>
  <c r="AE82" i="3"/>
  <c r="AE88" i="3"/>
  <c r="AI88" i="3" s="1"/>
  <c r="R86" i="20"/>
  <c r="R91" i="20"/>
  <c r="Q86" i="20"/>
  <c r="Q91" i="20"/>
  <c r="S83" i="22"/>
  <c r="T83" i="22" s="1"/>
  <c r="Q39" i="23"/>
  <c r="S39" i="23"/>
  <c r="J124" i="18"/>
  <c r="E73" i="3"/>
  <c r="F73" i="3"/>
  <c r="G73" i="3" s="1"/>
  <c r="H73" i="3"/>
  <c r="I73" i="3"/>
  <c r="J73" i="3" s="1"/>
  <c r="K73" i="3"/>
  <c r="L73" i="3"/>
  <c r="M73" i="3" s="1"/>
  <c r="N73" i="3"/>
  <c r="O73" i="3"/>
  <c r="P73" i="3" s="1"/>
  <c r="Q73" i="3"/>
  <c r="R73" i="3"/>
  <c r="S73" i="3" s="1"/>
  <c r="T73" i="3"/>
  <c r="U73" i="3"/>
  <c r="V73" i="3" s="1"/>
  <c r="W73" i="3"/>
  <c r="X73" i="3"/>
  <c r="Y73" i="3" s="1"/>
  <c r="Z73" i="3"/>
  <c r="AA73" i="3"/>
  <c r="AC73" i="3"/>
  <c r="AD73" i="3"/>
  <c r="AF73" i="3"/>
  <c r="AG73" i="3"/>
  <c r="E50" i="3"/>
  <c r="F50" i="3"/>
  <c r="G50" i="3" s="1"/>
  <c r="H50" i="3"/>
  <c r="I50" i="3"/>
  <c r="J50" i="3" s="1"/>
  <c r="K50" i="3"/>
  <c r="L50" i="3"/>
  <c r="M50" i="3" s="1"/>
  <c r="N50" i="3"/>
  <c r="O50" i="3"/>
  <c r="Q50" i="3"/>
  <c r="R50" i="3"/>
  <c r="S50" i="3" s="1"/>
  <c r="T50" i="3"/>
  <c r="U50" i="3"/>
  <c r="V50" i="3" s="1"/>
  <c r="W50" i="3"/>
  <c r="X50" i="3"/>
  <c r="Y50" i="3" s="1"/>
  <c r="Z50" i="3"/>
  <c r="AA50" i="3"/>
  <c r="AC50" i="3"/>
  <c r="AD50" i="3"/>
  <c r="AF50" i="3"/>
  <c r="AG50" i="3"/>
  <c r="E85" i="3"/>
  <c r="F85" i="3"/>
  <c r="G85" i="3" s="1"/>
  <c r="H85" i="3"/>
  <c r="I85" i="3"/>
  <c r="J85" i="3" s="1"/>
  <c r="K85" i="3"/>
  <c r="L85" i="3"/>
  <c r="M85" i="3" s="1"/>
  <c r="N85" i="3"/>
  <c r="O85" i="3"/>
  <c r="P85" i="3" s="1"/>
  <c r="Q85" i="3"/>
  <c r="R85" i="3"/>
  <c r="S85" i="3" s="1"/>
  <c r="T85" i="3"/>
  <c r="U85" i="3"/>
  <c r="V85" i="3" s="1"/>
  <c r="W85" i="3"/>
  <c r="X85" i="3"/>
  <c r="Y85" i="3" s="1"/>
  <c r="Z85" i="3"/>
  <c r="AA85" i="3"/>
  <c r="AC85" i="3"/>
  <c r="AD85" i="3"/>
  <c r="AE85" i="3" s="1"/>
  <c r="AF85" i="3"/>
  <c r="AG85" i="3"/>
  <c r="AH85" i="3" s="1"/>
  <c r="E60" i="3"/>
  <c r="F60" i="3"/>
  <c r="G60" i="3" s="1"/>
  <c r="H60" i="3"/>
  <c r="I60" i="3"/>
  <c r="J60" i="3" s="1"/>
  <c r="K60" i="3"/>
  <c r="L60" i="3"/>
  <c r="M60" i="3" s="1"/>
  <c r="N60" i="3"/>
  <c r="O60" i="3"/>
  <c r="P60" i="3" s="1"/>
  <c r="Q60" i="3"/>
  <c r="R60" i="3"/>
  <c r="S60" i="3" s="1"/>
  <c r="T60" i="3"/>
  <c r="U60" i="3"/>
  <c r="V60" i="3" s="1"/>
  <c r="W60" i="3"/>
  <c r="X60" i="3"/>
  <c r="Y60" i="3" s="1"/>
  <c r="Z60" i="3"/>
  <c r="AA60" i="3"/>
  <c r="AC60" i="3"/>
  <c r="AD60" i="3"/>
  <c r="AF60" i="3"/>
  <c r="AG60" i="3"/>
  <c r="E56" i="3"/>
  <c r="F56" i="3"/>
  <c r="G56" i="3" s="1"/>
  <c r="H56" i="3"/>
  <c r="I56" i="3"/>
  <c r="J56" i="3" s="1"/>
  <c r="K56" i="3"/>
  <c r="L56" i="3"/>
  <c r="M56" i="3" s="1"/>
  <c r="N56" i="3"/>
  <c r="O56" i="3"/>
  <c r="Q56" i="3"/>
  <c r="R56" i="3"/>
  <c r="S56" i="3" s="1"/>
  <c r="T56" i="3"/>
  <c r="U56" i="3"/>
  <c r="V56" i="3" s="1"/>
  <c r="W56" i="3"/>
  <c r="X56" i="3"/>
  <c r="Y56" i="3" s="1"/>
  <c r="Z56" i="3"/>
  <c r="AA56" i="3"/>
  <c r="AC56" i="3"/>
  <c r="AD56" i="3"/>
  <c r="AF56" i="3"/>
  <c r="AG56" i="3"/>
  <c r="E61" i="3"/>
  <c r="F61" i="3"/>
  <c r="G61" i="3" s="1"/>
  <c r="H61" i="3"/>
  <c r="I61" i="3"/>
  <c r="J61" i="3" s="1"/>
  <c r="K61" i="3"/>
  <c r="L61" i="3"/>
  <c r="M61" i="3" s="1"/>
  <c r="N61" i="3"/>
  <c r="O61" i="3"/>
  <c r="P61" i="3" s="1"/>
  <c r="Q61" i="3"/>
  <c r="R61" i="3"/>
  <c r="S61" i="3" s="1"/>
  <c r="T61" i="3"/>
  <c r="U61" i="3"/>
  <c r="V61" i="3" s="1"/>
  <c r="W61" i="3"/>
  <c r="X61" i="3"/>
  <c r="Y61" i="3" s="1"/>
  <c r="Z61" i="3"/>
  <c r="AA61" i="3"/>
  <c r="AC61" i="3"/>
  <c r="AD61" i="3"/>
  <c r="AF61" i="3"/>
  <c r="AG61" i="3"/>
  <c r="E64" i="3"/>
  <c r="F64" i="3"/>
  <c r="G64" i="3" s="1"/>
  <c r="H64" i="3"/>
  <c r="I64" i="3"/>
  <c r="J64" i="3" s="1"/>
  <c r="K64" i="3"/>
  <c r="L64" i="3"/>
  <c r="M64" i="3" s="1"/>
  <c r="N64" i="3"/>
  <c r="O64" i="3"/>
  <c r="P64" i="3" s="1"/>
  <c r="Q64" i="3"/>
  <c r="R64" i="3"/>
  <c r="S64" i="3" s="1"/>
  <c r="T64" i="3"/>
  <c r="U64" i="3"/>
  <c r="V64" i="3" s="1"/>
  <c r="W64" i="3"/>
  <c r="X64" i="3"/>
  <c r="Y64" i="3" s="1"/>
  <c r="Z64" i="3"/>
  <c r="AA64" i="3"/>
  <c r="AC64" i="3"/>
  <c r="AD64" i="3"/>
  <c r="AF64" i="3"/>
  <c r="AG64" i="3"/>
  <c r="E13" i="3"/>
  <c r="F13" i="3"/>
  <c r="G13" i="3" s="1"/>
  <c r="H13" i="3"/>
  <c r="I13" i="3"/>
  <c r="K13" i="3"/>
  <c r="L13" i="3"/>
  <c r="N13" i="3"/>
  <c r="O13" i="3"/>
  <c r="Q13" i="3"/>
  <c r="R13" i="3"/>
  <c r="T13" i="3"/>
  <c r="U13" i="3"/>
  <c r="W13" i="3"/>
  <c r="X13" i="3"/>
  <c r="Y13" i="3" s="1"/>
  <c r="Z13" i="3"/>
  <c r="AA13" i="3"/>
  <c r="AC13" i="3"/>
  <c r="AD13" i="3"/>
  <c r="AE13" i="3" s="1"/>
  <c r="AF13" i="3"/>
  <c r="AG13" i="3"/>
  <c r="E10" i="3"/>
  <c r="F10" i="3"/>
  <c r="H10" i="3"/>
  <c r="I10" i="3"/>
  <c r="K10" i="3"/>
  <c r="L10" i="3"/>
  <c r="M10" i="3" s="1"/>
  <c r="N10" i="3"/>
  <c r="O10" i="3"/>
  <c r="Q10" i="3"/>
  <c r="R10" i="3"/>
  <c r="T10" i="3"/>
  <c r="U10" i="3"/>
  <c r="W10" i="3"/>
  <c r="X10" i="3"/>
  <c r="Y10" i="3" s="1"/>
  <c r="Z10" i="3"/>
  <c r="AA10" i="3"/>
  <c r="AC10" i="3"/>
  <c r="AD10" i="3"/>
  <c r="AF10" i="3"/>
  <c r="AG10" i="3"/>
  <c r="E23" i="3"/>
  <c r="F23" i="3"/>
  <c r="H23" i="3"/>
  <c r="I23" i="3"/>
  <c r="K23" i="3"/>
  <c r="L23" i="3"/>
  <c r="N23" i="3"/>
  <c r="O23" i="3"/>
  <c r="Q23" i="3"/>
  <c r="R23" i="3"/>
  <c r="T23" i="3"/>
  <c r="U23" i="3"/>
  <c r="W23" i="3"/>
  <c r="X23" i="3"/>
  <c r="Z23" i="3"/>
  <c r="AA23" i="3"/>
  <c r="AC23" i="3"/>
  <c r="AD23" i="3"/>
  <c r="AF23" i="3"/>
  <c r="AG23" i="3"/>
  <c r="E11" i="3"/>
  <c r="F11" i="3"/>
  <c r="H11" i="3"/>
  <c r="I11" i="3"/>
  <c r="J11" i="3" s="1"/>
  <c r="K11" i="3"/>
  <c r="L11" i="3"/>
  <c r="N11" i="3"/>
  <c r="O11" i="3"/>
  <c r="Q11" i="3"/>
  <c r="R11" i="3"/>
  <c r="T11" i="3"/>
  <c r="U11" i="3"/>
  <c r="V11" i="3" s="1"/>
  <c r="W11" i="3"/>
  <c r="X11" i="3"/>
  <c r="Y11" i="3" s="1"/>
  <c r="Z11" i="3"/>
  <c r="AA11" i="3"/>
  <c r="AC11" i="3"/>
  <c r="AD11" i="3"/>
  <c r="AE11" i="3" s="1"/>
  <c r="AF11" i="3"/>
  <c r="AG11" i="3"/>
  <c r="E14" i="3"/>
  <c r="F14" i="3"/>
  <c r="H14" i="3"/>
  <c r="I14" i="3"/>
  <c r="J14" i="3" s="1"/>
  <c r="K14" i="3"/>
  <c r="L14" i="3"/>
  <c r="N14" i="3"/>
  <c r="O14" i="3"/>
  <c r="Q14" i="3"/>
  <c r="R14" i="3"/>
  <c r="T14" i="3"/>
  <c r="U14" i="3"/>
  <c r="W14" i="3"/>
  <c r="X14" i="3"/>
  <c r="Z14" i="3"/>
  <c r="AA14" i="3"/>
  <c r="AC14" i="3"/>
  <c r="AD14" i="3"/>
  <c r="AF14" i="3"/>
  <c r="AG14" i="3"/>
  <c r="E39" i="3"/>
  <c r="F39" i="3"/>
  <c r="H39" i="3"/>
  <c r="I39" i="3"/>
  <c r="K39" i="3"/>
  <c r="L39" i="3"/>
  <c r="N39" i="3"/>
  <c r="O39" i="3"/>
  <c r="Q39" i="3"/>
  <c r="R39" i="3"/>
  <c r="S39" i="3" s="1"/>
  <c r="T39" i="3"/>
  <c r="U39" i="3"/>
  <c r="W39" i="3"/>
  <c r="X39" i="3"/>
  <c r="Y39" i="3" s="1"/>
  <c r="Z39" i="3"/>
  <c r="AA39" i="3"/>
  <c r="AB39" i="3" s="1"/>
  <c r="AC39" i="3"/>
  <c r="AD39" i="3"/>
  <c r="AE39" i="3" s="1"/>
  <c r="AF39" i="3"/>
  <c r="AG39" i="3"/>
  <c r="AH39" i="3" s="1"/>
  <c r="E45" i="3"/>
  <c r="F45" i="3"/>
  <c r="H45" i="3"/>
  <c r="I45" i="3"/>
  <c r="K45" i="3"/>
  <c r="L45" i="3"/>
  <c r="M45" i="3" s="1"/>
  <c r="N45" i="3"/>
  <c r="O45" i="3"/>
  <c r="Q45" i="3"/>
  <c r="R45" i="3"/>
  <c r="S45" i="3" s="1"/>
  <c r="T45" i="3"/>
  <c r="U45" i="3"/>
  <c r="W45" i="3"/>
  <c r="X45" i="3"/>
  <c r="Y45" i="3" s="1"/>
  <c r="Z45" i="3"/>
  <c r="AA45" i="3"/>
  <c r="AC45" i="3"/>
  <c r="AD45" i="3"/>
  <c r="AE45" i="3" s="1"/>
  <c r="AF45" i="3"/>
  <c r="AG45" i="3"/>
  <c r="AH45" i="3" s="1"/>
  <c r="E42" i="3"/>
  <c r="F42" i="3"/>
  <c r="H42" i="3"/>
  <c r="I42" i="3"/>
  <c r="K42" i="3"/>
  <c r="L42" i="3"/>
  <c r="N42" i="3"/>
  <c r="O42" i="3"/>
  <c r="P42" i="3" s="1"/>
  <c r="Q42" i="3"/>
  <c r="R42" i="3"/>
  <c r="S42" i="3" s="1"/>
  <c r="T42" i="3"/>
  <c r="U42" i="3"/>
  <c r="V42" i="3" s="1"/>
  <c r="W42" i="3"/>
  <c r="X42" i="3"/>
  <c r="Y42" i="3" s="1"/>
  <c r="Z42" i="3"/>
  <c r="AA42" i="3"/>
  <c r="AC42" i="3"/>
  <c r="AD42" i="3"/>
  <c r="AE42" i="3" s="1"/>
  <c r="AF42" i="3"/>
  <c r="AG42" i="3"/>
  <c r="E65" i="3"/>
  <c r="F65" i="3"/>
  <c r="H65" i="3"/>
  <c r="I65" i="3"/>
  <c r="K65" i="3"/>
  <c r="L65" i="3"/>
  <c r="M65" i="3" s="1"/>
  <c r="N65" i="3"/>
  <c r="O65" i="3"/>
  <c r="P65" i="3" s="1"/>
  <c r="Q65" i="3"/>
  <c r="R65" i="3"/>
  <c r="S65" i="3" s="1"/>
  <c r="T65" i="3"/>
  <c r="U65" i="3"/>
  <c r="W65" i="3"/>
  <c r="X65" i="3"/>
  <c r="Y65" i="3" s="1"/>
  <c r="Z65" i="3"/>
  <c r="AA65" i="3"/>
  <c r="AB65" i="3" s="1"/>
  <c r="AC65" i="3"/>
  <c r="AD65" i="3"/>
  <c r="AE65" i="3" s="1"/>
  <c r="AF65" i="3"/>
  <c r="AG65" i="3"/>
  <c r="AH65" i="3" s="1"/>
  <c r="E76" i="3"/>
  <c r="F76" i="3"/>
  <c r="H76" i="3"/>
  <c r="I76" i="3"/>
  <c r="K76" i="3"/>
  <c r="L76" i="3"/>
  <c r="M76" i="3" s="1"/>
  <c r="N76" i="3"/>
  <c r="O76" i="3"/>
  <c r="P76" i="3" s="1"/>
  <c r="Q76" i="3"/>
  <c r="R76" i="3"/>
  <c r="S76" i="3" s="1"/>
  <c r="T76" i="3"/>
  <c r="U76" i="3"/>
  <c r="V76" i="3" s="1"/>
  <c r="W76" i="3"/>
  <c r="X76" i="3"/>
  <c r="Y76" i="3" s="1"/>
  <c r="Z76" i="3"/>
  <c r="AA76" i="3"/>
  <c r="AB76" i="3" s="1"/>
  <c r="AC76" i="3"/>
  <c r="AD76" i="3"/>
  <c r="AE76" i="3" s="1"/>
  <c r="AF76" i="3"/>
  <c r="AG76" i="3"/>
  <c r="AH76" i="3" s="1"/>
  <c r="E78" i="3"/>
  <c r="F78" i="3"/>
  <c r="G78" i="3" s="1"/>
  <c r="H78" i="3"/>
  <c r="I78" i="3"/>
  <c r="J78" i="3" s="1"/>
  <c r="K78" i="3"/>
  <c r="L78" i="3"/>
  <c r="N78" i="3"/>
  <c r="O78" i="3"/>
  <c r="P78" i="3" s="1"/>
  <c r="Q78" i="3"/>
  <c r="R78" i="3"/>
  <c r="S78" i="3" s="1"/>
  <c r="T78" i="3"/>
  <c r="U78" i="3"/>
  <c r="W78" i="3"/>
  <c r="X78" i="3"/>
  <c r="Y78" i="3" s="1"/>
  <c r="Z78" i="3"/>
  <c r="AA78" i="3"/>
  <c r="AB78" i="3" s="1"/>
  <c r="AC78" i="3"/>
  <c r="AD78" i="3"/>
  <c r="AE78" i="3" s="1"/>
  <c r="AF78" i="3"/>
  <c r="AG78" i="3"/>
  <c r="AH78" i="3" s="1"/>
  <c r="E62" i="3"/>
  <c r="F62" i="3"/>
  <c r="G62" i="3" s="1"/>
  <c r="H62" i="3"/>
  <c r="I62" i="3"/>
  <c r="K62" i="3"/>
  <c r="L62" i="3"/>
  <c r="M62" i="3" s="1"/>
  <c r="N62" i="3"/>
  <c r="O62" i="3"/>
  <c r="P62" i="3" s="1"/>
  <c r="Q62" i="3"/>
  <c r="R62" i="3"/>
  <c r="S62" i="3" s="1"/>
  <c r="T62" i="3"/>
  <c r="U62" i="3"/>
  <c r="V62" i="3" s="1"/>
  <c r="W62" i="3"/>
  <c r="X62" i="3"/>
  <c r="Z62" i="3"/>
  <c r="AA62" i="3"/>
  <c r="AB62" i="3" s="1"/>
  <c r="AC62" i="3"/>
  <c r="AD62" i="3"/>
  <c r="AF62" i="3"/>
  <c r="AG62" i="3"/>
  <c r="AH62" i="3" s="1"/>
  <c r="E57" i="3"/>
  <c r="F57" i="3"/>
  <c r="H57" i="3"/>
  <c r="I57" i="3"/>
  <c r="K57" i="3"/>
  <c r="L57" i="3"/>
  <c r="M57" i="3" s="1"/>
  <c r="N57" i="3"/>
  <c r="O57" i="3"/>
  <c r="P57" i="3" s="1"/>
  <c r="Q57" i="3"/>
  <c r="R57" i="3"/>
  <c r="S57" i="3" s="1"/>
  <c r="T57" i="3"/>
  <c r="U57" i="3"/>
  <c r="W57" i="3"/>
  <c r="X57" i="3"/>
  <c r="Z57" i="3"/>
  <c r="AA57" i="3"/>
  <c r="AC57" i="3"/>
  <c r="AD57" i="3"/>
  <c r="AE57" i="3" s="1"/>
  <c r="AF57" i="3"/>
  <c r="AG57" i="3"/>
  <c r="AH57" i="3" s="1"/>
  <c r="E18" i="3"/>
  <c r="F18" i="3"/>
  <c r="H18" i="3"/>
  <c r="I18" i="3"/>
  <c r="K18" i="3"/>
  <c r="L18" i="3"/>
  <c r="N18" i="3"/>
  <c r="O18" i="3"/>
  <c r="P18" i="3" s="1"/>
  <c r="Q18" i="3"/>
  <c r="R18" i="3"/>
  <c r="T18" i="3"/>
  <c r="U18" i="3"/>
  <c r="V18" i="3" s="1"/>
  <c r="W18" i="3"/>
  <c r="X18" i="3"/>
  <c r="Y18" i="3" s="1"/>
  <c r="Z18" i="3"/>
  <c r="AA18" i="3"/>
  <c r="AC18" i="3"/>
  <c r="AD18" i="3"/>
  <c r="AF18" i="3"/>
  <c r="AG18" i="3"/>
  <c r="E25" i="3"/>
  <c r="F25" i="3"/>
  <c r="H25" i="3"/>
  <c r="I25" i="3"/>
  <c r="J25" i="3" s="1"/>
  <c r="K25" i="3"/>
  <c r="L25" i="3"/>
  <c r="N25" i="3"/>
  <c r="O25" i="3"/>
  <c r="P25" i="3" s="1"/>
  <c r="Q25" i="3"/>
  <c r="R25" i="3"/>
  <c r="T25" i="3"/>
  <c r="U25" i="3"/>
  <c r="V25" i="3" s="1"/>
  <c r="W25" i="3"/>
  <c r="X25" i="3"/>
  <c r="Y25" i="3" s="1"/>
  <c r="Z25" i="3"/>
  <c r="AA25" i="3"/>
  <c r="AC25" i="3"/>
  <c r="AD25" i="3"/>
  <c r="AF25" i="3"/>
  <c r="AG25" i="3"/>
  <c r="E35" i="3"/>
  <c r="F35" i="3"/>
  <c r="G35" i="3" s="1"/>
  <c r="H35" i="3"/>
  <c r="I35" i="3"/>
  <c r="K35" i="3"/>
  <c r="L35" i="3"/>
  <c r="N35" i="3"/>
  <c r="O35" i="3"/>
  <c r="Q35" i="3"/>
  <c r="R35" i="3"/>
  <c r="T35" i="3"/>
  <c r="U35" i="3"/>
  <c r="V35" i="3" s="1"/>
  <c r="W35" i="3"/>
  <c r="X35" i="3"/>
  <c r="Y35" i="3" s="1"/>
  <c r="Z35" i="3"/>
  <c r="AA35" i="3"/>
  <c r="AB35" i="3" s="1"/>
  <c r="AC35" i="3"/>
  <c r="AD35" i="3"/>
  <c r="AF35" i="3"/>
  <c r="AG35" i="3"/>
  <c r="E41" i="3"/>
  <c r="F41" i="3"/>
  <c r="H41" i="3"/>
  <c r="I41" i="3"/>
  <c r="J41" i="3" s="1"/>
  <c r="K41" i="3"/>
  <c r="L41" i="3"/>
  <c r="N41" i="3"/>
  <c r="O41" i="3"/>
  <c r="Q41" i="3"/>
  <c r="R41" i="3"/>
  <c r="T41" i="3"/>
  <c r="U41" i="3"/>
  <c r="V41" i="3" s="1"/>
  <c r="W41" i="3"/>
  <c r="X41" i="3"/>
  <c r="Y41" i="3" s="1"/>
  <c r="Z41" i="3"/>
  <c r="AA41" i="3"/>
  <c r="AB41" i="3" s="1"/>
  <c r="AC41" i="3"/>
  <c r="AD41" i="3"/>
  <c r="AF41" i="3"/>
  <c r="AG41" i="3"/>
  <c r="E55" i="3"/>
  <c r="F55" i="3"/>
  <c r="H55" i="3"/>
  <c r="I55" i="3"/>
  <c r="J55" i="3" s="1"/>
  <c r="K55" i="3"/>
  <c r="L55" i="3"/>
  <c r="N55" i="3"/>
  <c r="O55" i="3"/>
  <c r="P55" i="3" s="1"/>
  <c r="Q55" i="3"/>
  <c r="R55" i="3"/>
  <c r="T55" i="3"/>
  <c r="U55" i="3"/>
  <c r="V55" i="3" s="1"/>
  <c r="W55" i="3"/>
  <c r="X55" i="3"/>
  <c r="Y55" i="3" s="1"/>
  <c r="Z55" i="3"/>
  <c r="AA55" i="3"/>
  <c r="AB55" i="3" s="1"/>
  <c r="AC55" i="3"/>
  <c r="AD55" i="3"/>
  <c r="AE55" i="3" s="1"/>
  <c r="AF55" i="3"/>
  <c r="AG55" i="3"/>
  <c r="AI84" i="3"/>
  <c r="AJ84" i="3"/>
  <c r="AK84" i="3" s="1"/>
  <c r="E75" i="3"/>
  <c r="F75" i="3"/>
  <c r="G75" i="3" s="1"/>
  <c r="H75" i="3"/>
  <c r="I75" i="3"/>
  <c r="J75" i="3" s="1"/>
  <c r="K75" i="3"/>
  <c r="L75" i="3"/>
  <c r="M75" i="3" s="1"/>
  <c r="N75" i="3"/>
  <c r="O75" i="3"/>
  <c r="Q75" i="3"/>
  <c r="R75" i="3"/>
  <c r="S75" i="3" s="1"/>
  <c r="T75" i="3"/>
  <c r="U75" i="3"/>
  <c r="V75" i="3" s="1"/>
  <c r="W75" i="3"/>
  <c r="X75" i="3"/>
  <c r="Y75" i="3" s="1"/>
  <c r="Z75" i="3"/>
  <c r="AA75" i="3"/>
  <c r="AB75" i="3" s="1"/>
  <c r="AC75" i="3"/>
  <c r="AD75" i="3"/>
  <c r="AF75" i="3"/>
  <c r="AG75" i="3"/>
  <c r="AH75" i="3" s="1"/>
  <c r="G90" i="3"/>
  <c r="AI90" i="3" s="1"/>
  <c r="E29" i="3"/>
  <c r="F29" i="3"/>
  <c r="H29" i="3"/>
  <c r="I29" i="3"/>
  <c r="J29" i="3" s="1"/>
  <c r="K29" i="3"/>
  <c r="L29" i="3"/>
  <c r="N29" i="3"/>
  <c r="O29" i="3"/>
  <c r="Q29" i="3"/>
  <c r="R29" i="3"/>
  <c r="T29" i="3"/>
  <c r="U29" i="3"/>
  <c r="V29" i="3" s="1"/>
  <c r="W29" i="3"/>
  <c r="X29" i="3"/>
  <c r="Y29" i="3" s="1"/>
  <c r="Z29" i="3"/>
  <c r="AA29" i="3"/>
  <c r="AC29" i="3"/>
  <c r="AD29" i="3"/>
  <c r="AE29" i="3" s="1"/>
  <c r="AF29" i="3"/>
  <c r="AG29" i="3"/>
  <c r="AH29" i="3" s="1"/>
  <c r="E24" i="3"/>
  <c r="F24" i="3"/>
  <c r="H24" i="3"/>
  <c r="I24" i="3"/>
  <c r="K24" i="3"/>
  <c r="L24" i="3"/>
  <c r="M24" i="3" s="1"/>
  <c r="N24" i="3"/>
  <c r="O24" i="3"/>
  <c r="P24" i="3" s="1"/>
  <c r="Q24" i="3"/>
  <c r="R24" i="3"/>
  <c r="T24" i="3"/>
  <c r="U24" i="3"/>
  <c r="V24" i="3" s="1"/>
  <c r="W24" i="3"/>
  <c r="X24" i="3"/>
  <c r="Y24" i="3" s="1"/>
  <c r="Z24" i="3"/>
  <c r="AA24" i="3"/>
  <c r="AC24" i="3"/>
  <c r="AD24" i="3"/>
  <c r="AF24" i="3"/>
  <c r="AG24" i="3"/>
  <c r="E47" i="3"/>
  <c r="F47" i="3"/>
  <c r="H47" i="3"/>
  <c r="I47" i="3"/>
  <c r="K47" i="3"/>
  <c r="L47" i="3"/>
  <c r="N47" i="3"/>
  <c r="O47" i="3"/>
  <c r="P47" i="3" s="1"/>
  <c r="Q47" i="3"/>
  <c r="R47" i="3"/>
  <c r="T47" i="3"/>
  <c r="U47" i="3"/>
  <c r="V47" i="3" s="1"/>
  <c r="W47" i="3"/>
  <c r="X47" i="3"/>
  <c r="Y47" i="3" s="1"/>
  <c r="Z47" i="3"/>
  <c r="AA47" i="3"/>
  <c r="AC47" i="3"/>
  <c r="AD47" i="3"/>
  <c r="AF47" i="3"/>
  <c r="AG47" i="3"/>
  <c r="AH47" i="3" s="1"/>
  <c r="E33" i="3"/>
  <c r="F33" i="3"/>
  <c r="H33" i="3"/>
  <c r="I33" i="3"/>
  <c r="K33" i="3"/>
  <c r="L33" i="3"/>
  <c r="N33" i="3"/>
  <c r="O33" i="3"/>
  <c r="P33" i="3" s="1"/>
  <c r="Q33" i="3"/>
  <c r="R33" i="3"/>
  <c r="S33" i="3" s="1"/>
  <c r="T33" i="3"/>
  <c r="U33" i="3"/>
  <c r="V33" i="3" s="1"/>
  <c r="W33" i="3"/>
  <c r="X33" i="3"/>
  <c r="Y33" i="3" s="1"/>
  <c r="Z33" i="3"/>
  <c r="AA33" i="3"/>
  <c r="AC33" i="3"/>
  <c r="AD33" i="3"/>
  <c r="AF33" i="3"/>
  <c r="AG33" i="3"/>
  <c r="E43" i="3"/>
  <c r="F43" i="3"/>
  <c r="H43" i="3"/>
  <c r="I43" i="3"/>
  <c r="K43" i="3"/>
  <c r="L43" i="3"/>
  <c r="N43" i="3"/>
  <c r="O43" i="3"/>
  <c r="Q43" i="3"/>
  <c r="R43" i="3"/>
  <c r="S43" i="3" s="1"/>
  <c r="T43" i="3"/>
  <c r="U43" i="3"/>
  <c r="V43" i="3" s="1"/>
  <c r="W43" i="3"/>
  <c r="X43" i="3"/>
  <c r="Y43" i="3" s="1"/>
  <c r="Z43" i="3"/>
  <c r="AA43" i="3"/>
  <c r="AC43" i="3"/>
  <c r="AD43" i="3"/>
  <c r="AF43" i="3"/>
  <c r="AG43" i="3"/>
  <c r="E48" i="3"/>
  <c r="F48" i="3"/>
  <c r="H48" i="3"/>
  <c r="I48" i="3"/>
  <c r="K48" i="3"/>
  <c r="L48" i="3"/>
  <c r="N48" i="3"/>
  <c r="O48" i="3"/>
  <c r="P48" i="3" s="1"/>
  <c r="Q48" i="3"/>
  <c r="R48" i="3"/>
  <c r="S48" i="3" s="1"/>
  <c r="T48" i="3"/>
  <c r="U48" i="3"/>
  <c r="V48" i="3" s="1"/>
  <c r="W48" i="3"/>
  <c r="X48" i="3"/>
  <c r="Y48" i="3" s="1"/>
  <c r="Z48" i="3"/>
  <c r="AA48" i="3"/>
  <c r="AC48" i="3"/>
  <c r="AD48" i="3"/>
  <c r="AE48" i="3" s="1"/>
  <c r="AF48" i="3"/>
  <c r="AG48" i="3"/>
  <c r="E58" i="3"/>
  <c r="F58" i="3"/>
  <c r="H58" i="3"/>
  <c r="I58" i="3"/>
  <c r="K58" i="3"/>
  <c r="L58" i="3"/>
  <c r="M58" i="3" s="1"/>
  <c r="N58" i="3"/>
  <c r="O58" i="3"/>
  <c r="P58" i="3" s="1"/>
  <c r="Q58" i="3"/>
  <c r="R58" i="3"/>
  <c r="S58" i="3" s="1"/>
  <c r="T58" i="3"/>
  <c r="U58" i="3"/>
  <c r="V58" i="3" s="1"/>
  <c r="W58" i="3"/>
  <c r="X58" i="3"/>
  <c r="Y58" i="3" s="1"/>
  <c r="Z58" i="3"/>
  <c r="AA58" i="3"/>
  <c r="AB58" i="3" s="1"/>
  <c r="AC58" i="3"/>
  <c r="AD58" i="3"/>
  <c r="AF58" i="3"/>
  <c r="AG58" i="3"/>
  <c r="AH58" i="3" s="1"/>
  <c r="E54" i="3"/>
  <c r="F54" i="3"/>
  <c r="H54" i="3"/>
  <c r="I54" i="3"/>
  <c r="J54" i="3" s="1"/>
  <c r="K54" i="3"/>
  <c r="L54" i="3"/>
  <c r="M54" i="3" s="1"/>
  <c r="N54" i="3"/>
  <c r="O54" i="3"/>
  <c r="P54" i="3" s="1"/>
  <c r="Q54" i="3"/>
  <c r="R54" i="3"/>
  <c r="S54" i="3" s="1"/>
  <c r="T54" i="3"/>
  <c r="U54" i="3"/>
  <c r="V54" i="3" s="1"/>
  <c r="W54" i="3"/>
  <c r="X54" i="3"/>
  <c r="Y54" i="3" s="1"/>
  <c r="Z54" i="3"/>
  <c r="AA54" i="3"/>
  <c r="AC54" i="3"/>
  <c r="AD54" i="3"/>
  <c r="AF54" i="3"/>
  <c r="AG54" i="3"/>
  <c r="AI86" i="3"/>
  <c r="AJ86" i="3"/>
  <c r="AL86" i="3" s="1"/>
  <c r="E71" i="3"/>
  <c r="F71" i="3"/>
  <c r="G71" i="3" s="1"/>
  <c r="H71" i="3"/>
  <c r="I71" i="3"/>
  <c r="J71" i="3" s="1"/>
  <c r="K71" i="3"/>
  <c r="L71" i="3"/>
  <c r="M71" i="3" s="1"/>
  <c r="N71" i="3"/>
  <c r="O71" i="3"/>
  <c r="P71" i="3" s="1"/>
  <c r="Q71" i="3"/>
  <c r="R71" i="3"/>
  <c r="S71" i="3" s="1"/>
  <c r="T71" i="3"/>
  <c r="U71" i="3"/>
  <c r="V71" i="3" s="1"/>
  <c r="W71" i="3"/>
  <c r="X71" i="3"/>
  <c r="Y71" i="3" s="1"/>
  <c r="Z71" i="3"/>
  <c r="AA71" i="3"/>
  <c r="AC71" i="3"/>
  <c r="AD71" i="3"/>
  <c r="AF71" i="3"/>
  <c r="AG71" i="3"/>
  <c r="E7" i="3"/>
  <c r="F7" i="3"/>
  <c r="H7" i="3"/>
  <c r="I7" i="3"/>
  <c r="K7" i="3"/>
  <c r="L7" i="3"/>
  <c r="N7" i="3"/>
  <c r="O7" i="3"/>
  <c r="Q7" i="3"/>
  <c r="R7" i="3"/>
  <c r="T7" i="3"/>
  <c r="U7" i="3"/>
  <c r="W7" i="3"/>
  <c r="X7" i="3"/>
  <c r="Y7" i="3" s="1"/>
  <c r="Z7" i="3"/>
  <c r="AA7" i="3"/>
  <c r="AC7" i="3"/>
  <c r="AD7" i="3"/>
  <c r="AF7" i="3"/>
  <c r="AG7" i="3"/>
  <c r="E22" i="3"/>
  <c r="F22" i="3"/>
  <c r="H22" i="3"/>
  <c r="I22" i="3"/>
  <c r="K22" i="3"/>
  <c r="L22" i="3"/>
  <c r="N22" i="3"/>
  <c r="O22" i="3"/>
  <c r="Q22" i="3"/>
  <c r="R22" i="3"/>
  <c r="S22" i="3" s="1"/>
  <c r="T22" i="3"/>
  <c r="U22" i="3"/>
  <c r="W22" i="3"/>
  <c r="X22" i="3"/>
  <c r="Y22" i="3" s="1"/>
  <c r="Z22" i="3"/>
  <c r="AA22" i="3"/>
  <c r="AC22" i="3"/>
  <c r="AD22" i="3"/>
  <c r="AE22" i="3" s="1"/>
  <c r="AF22" i="3"/>
  <c r="AG22" i="3"/>
  <c r="AH22" i="3" s="1"/>
  <c r="E20" i="3"/>
  <c r="F20" i="3"/>
  <c r="H20" i="3"/>
  <c r="I20" i="3"/>
  <c r="K20" i="3"/>
  <c r="L20" i="3"/>
  <c r="N20" i="3"/>
  <c r="O20" i="3"/>
  <c r="Q20" i="3"/>
  <c r="R20" i="3"/>
  <c r="T20" i="3"/>
  <c r="U20" i="3"/>
  <c r="W20" i="3"/>
  <c r="X20" i="3"/>
  <c r="Y20" i="3" s="1"/>
  <c r="Z20" i="3"/>
  <c r="AA20" i="3"/>
  <c r="AB20" i="3" s="1"/>
  <c r="AC20" i="3"/>
  <c r="AD20" i="3"/>
  <c r="AF20" i="3"/>
  <c r="AG20" i="3"/>
  <c r="E8" i="3"/>
  <c r="F8" i="3"/>
  <c r="H8" i="3"/>
  <c r="I8" i="3"/>
  <c r="K8" i="3"/>
  <c r="L8" i="3"/>
  <c r="M8" i="3" s="1"/>
  <c r="N8" i="3"/>
  <c r="O8" i="3"/>
  <c r="Q8" i="3"/>
  <c r="R8" i="3"/>
  <c r="T8" i="3"/>
  <c r="U8" i="3"/>
  <c r="W8" i="3"/>
  <c r="X8" i="3"/>
  <c r="Y8" i="3" s="1"/>
  <c r="Z8" i="3"/>
  <c r="AA8" i="3"/>
  <c r="AC8" i="3"/>
  <c r="AD8" i="3"/>
  <c r="AF8" i="3"/>
  <c r="AG8" i="3"/>
  <c r="E16" i="3"/>
  <c r="F16" i="3"/>
  <c r="H16" i="3"/>
  <c r="I16" i="3"/>
  <c r="K16" i="3"/>
  <c r="L16" i="3"/>
  <c r="N16" i="3"/>
  <c r="O16" i="3"/>
  <c r="Q16" i="3"/>
  <c r="R16" i="3"/>
  <c r="T16" i="3"/>
  <c r="U16" i="3"/>
  <c r="V16" i="3" s="1"/>
  <c r="W16" i="3"/>
  <c r="X16" i="3"/>
  <c r="Y16" i="3" s="1"/>
  <c r="Z16" i="3"/>
  <c r="AA16" i="3"/>
  <c r="AC16" i="3"/>
  <c r="AD16" i="3"/>
  <c r="AF16" i="3"/>
  <c r="AG16" i="3"/>
  <c r="E17" i="3"/>
  <c r="F17" i="3"/>
  <c r="H17" i="3"/>
  <c r="I17" i="3"/>
  <c r="K17" i="3"/>
  <c r="L17" i="3"/>
  <c r="N17" i="3"/>
  <c r="O17" i="3"/>
  <c r="Q17" i="3"/>
  <c r="R17" i="3"/>
  <c r="T17" i="3"/>
  <c r="U17" i="3"/>
  <c r="V17" i="3" s="1"/>
  <c r="W17" i="3"/>
  <c r="X17" i="3"/>
  <c r="Y17" i="3" s="1"/>
  <c r="Z17" i="3"/>
  <c r="AA17" i="3"/>
  <c r="AC17" i="3"/>
  <c r="AD17" i="3"/>
  <c r="AF17" i="3"/>
  <c r="AG17" i="3"/>
  <c r="E38" i="3"/>
  <c r="F38" i="3"/>
  <c r="H38" i="3"/>
  <c r="I38" i="3"/>
  <c r="K38" i="3"/>
  <c r="L38" i="3"/>
  <c r="N38" i="3"/>
  <c r="O38" i="3"/>
  <c r="Q38" i="3"/>
  <c r="R38" i="3"/>
  <c r="T38" i="3"/>
  <c r="U38" i="3"/>
  <c r="V38" i="3" s="1"/>
  <c r="W38" i="3"/>
  <c r="X38" i="3"/>
  <c r="Y38" i="3" s="1"/>
  <c r="Z38" i="3"/>
  <c r="AA38" i="3"/>
  <c r="AB38" i="3" s="1"/>
  <c r="AC38" i="3"/>
  <c r="AD38" i="3"/>
  <c r="AE38" i="3" s="1"/>
  <c r="AF38" i="3"/>
  <c r="AG38" i="3"/>
  <c r="AH38" i="3" s="1"/>
  <c r="E27" i="3"/>
  <c r="F27" i="3"/>
  <c r="H27" i="3"/>
  <c r="I27" i="3"/>
  <c r="K27" i="3"/>
  <c r="L27" i="3"/>
  <c r="N27" i="3"/>
  <c r="O27" i="3"/>
  <c r="Q27" i="3"/>
  <c r="R27" i="3"/>
  <c r="T27" i="3"/>
  <c r="U27" i="3"/>
  <c r="V27" i="3" s="1"/>
  <c r="W27" i="3"/>
  <c r="X27" i="3"/>
  <c r="Y27" i="3" s="1"/>
  <c r="Z27" i="3"/>
  <c r="AA27" i="3"/>
  <c r="AC27" i="3"/>
  <c r="AD27" i="3"/>
  <c r="AF27" i="3"/>
  <c r="AG27" i="3"/>
  <c r="E19" i="3"/>
  <c r="F19" i="3"/>
  <c r="G19" i="3" s="1"/>
  <c r="H19" i="3"/>
  <c r="I19" i="3"/>
  <c r="K19" i="3"/>
  <c r="L19" i="3"/>
  <c r="N19" i="3"/>
  <c r="O19" i="3"/>
  <c r="Q19" i="3"/>
  <c r="R19" i="3"/>
  <c r="S19" i="3" s="1"/>
  <c r="T19" i="3"/>
  <c r="U19" i="3"/>
  <c r="W19" i="3"/>
  <c r="X19" i="3"/>
  <c r="Y19" i="3" s="1"/>
  <c r="Z19" i="3"/>
  <c r="AA19" i="3"/>
  <c r="AC19" i="3"/>
  <c r="AD19" i="3"/>
  <c r="AF19" i="3"/>
  <c r="AG19" i="3"/>
  <c r="E28" i="3"/>
  <c r="F28" i="3"/>
  <c r="H28" i="3"/>
  <c r="I28" i="3"/>
  <c r="K28" i="3"/>
  <c r="L28" i="3"/>
  <c r="M28" i="3" s="1"/>
  <c r="N28" i="3"/>
  <c r="O28" i="3"/>
  <c r="P28" i="3" s="1"/>
  <c r="Q28" i="3"/>
  <c r="R28" i="3"/>
  <c r="T28" i="3"/>
  <c r="U28" i="3"/>
  <c r="W28" i="3"/>
  <c r="X28" i="3"/>
  <c r="Z28" i="3"/>
  <c r="AA28" i="3"/>
  <c r="AB28" i="3" s="1"/>
  <c r="AC28" i="3"/>
  <c r="AD28" i="3"/>
  <c r="AE28" i="3" s="1"/>
  <c r="AF28" i="3"/>
  <c r="AG28" i="3"/>
  <c r="E52" i="3"/>
  <c r="F52" i="3"/>
  <c r="H52" i="3"/>
  <c r="I52" i="3"/>
  <c r="K52" i="3"/>
  <c r="L52" i="3"/>
  <c r="N52" i="3"/>
  <c r="O52" i="3"/>
  <c r="P52" i="3" s="1"/>
  <c r="Q52" i="3"/>
  <c r="R52" i="3"/>
  <c r="S52" i="3" s="1"/>
  <c r="T52" i="3"/>
  <c r="U52" i="3"/>
  <c r="V52" i="3" s="1"/>
  <c r="W52" i="3"/>
  <c r="X52" i="3"/>
  <c r="Y52" i="3" s="1"/>
  <c r="Z52" i="3"/>
  <c r="AA52" i="3"/>
  <c r="AB52" i="3" s="1"/>
  <c r="AC52" i="3"/>
  <c r="AD52" i="3"/>
  <c r="AE52" i="3" s="1"/>
  <c r="AF52" i="3"/>
  <c r="AG52" i="3"/>
  <c r="E51" i="3"/>
  <c r="F51" i="3"/>
  <c r="G51" i="3" s="1"/>
  <c r="H51" i="3"/>
  <c r="I51" i="3"/>
  <c r="K51" i="3"/>
  <c r="L51" i="3"/>
  <c r="M51" i="3" s="1"/>
  <c r="N51" i="3"/>
  <c r="O51" i="3"/>
  <c r="Q51" i="3"/>
  <c r="R51" i="3"/>
  <c r="T51" i="3"/>
  <c r="U51" i="3"/>
  <c r="V51" i="3" s="1"/>
  <c r="W51" i="3"/>
  <c r="X51" i="3"/>
  <c r="Y51" i="3" s="1"/>
  <c r="Z51" i="3"/>
  <c r="AA51" i="3"/>
  <c r="AC51" i="3"/>
  <c r="AD51" i="3"/>
  <c r="AF51" i="3"/>
  <c r="AG51" i="3"/>
  <c r="E40" i="3"/>
  <c r="F40" i="3"/>
  <c r="H40" i="3"/>
  <c r="I40" i="3"/>
  <c r="K40" i="3"/>
  <c r="L40" i="3"/>
  <c r="M40" i="3" s="1"/>
  <c r="N40" i="3"/>
  <c r="O40" i="3"/>
  <c r="P40" i="3" s="1"/>
  <c r="Q40" i="3"/>
  <c r="R40" i="3"/>
  <c r="T40" i="3"/>
  <c r="U40" i="3"/>
  <c r="V40" i="3" s="1"/>
  <c r="W40" i="3"/>
  <c r="X40" i="3"/>
  <c r="Y40" i="3" s="1"/>
  <c r="Z40" i="3"/>
  <c r="AA40" i="3"/>
  <c r="AB40" i="3" s="1"/>
  <c r="AC40" i="3"/>
  <c r="AD40" i="3"/>
  <c r="AF40" i="3"/>
  <c r="AG40" i="3"/>
  <c r="E53" i="3"/>
  <c r="F53" i="3"/>
  <c r="G53" i="3" s="1"/>
  <c r="H53" i="3"/>
  <c r="I53" i="3"/>
  <c r="K53" i="3"/>
  <c r="L53" i="3"/>
  <c r="M53" i="3" s="1"/>
  <c r="N53" i="3"/>
  <c r="O53" i="3"/>
  <c r="P53" i="3" s="1"/>
  <c r="Q53" i="3"/>
  <c r="R53" i="3"/>
  <c r="T53" i="3"/>
  <c r="U53" i="3"/>
  <c r="V53" i="3" s="1"/>
  <c r="W53" i="3"/>
  <c r="X53" i="3"/>
  <c r="Y53" i="3" s="1"/>
  <c r="Z53" i="3"/>
  <c r="AA53" i="3"/>
  <c r="AC53" i="3"/>
  <c r="AD53" i="3"/>
  <c r="AE53" i="3" s="1"/>
  <c r="AF53" i="3"/>
  <c r="AG53" i="3"/>
  <c r="E77" i="3"/>
  <c r="F77" i="3"/>
  <c r="G77" i="3" s="1"/>
  <c r="H77" i="3"/>
  <c r="I77" i="3"/>
  <c r="J77" i="3" s="1"/>
  <c r="K77" i="3"/>
  <c r="L77" i="3"/>
  <c r="N77" i="3"/>
  <c r="O77" i="3"/>
  <c r="Q77" i="3"/>
  <c r="R77" i="3"/>
  <c r="S77" i="3" s="1"/>
  <c r="T77" i="3"/>
  <c r="U77" i="3"/>
  <c r="V77" i="3" s="1"/>
  <c r="W77" i="3"/>
  <c r="X77" i="3"/>
  <c r="Y77" i="3" s="1"/>
  <c r="Z77" i="3"/>
  <c r="AA77" i="3"/>
  <c r="AB77" i="3" s="1"/>
  <c r="AC77" i="3"/>
  <c r="AD77" i="3"/>
  <c r="AE77" i="3" s="1"/>
  <c r="AF77" i="3"/>
  <c r="AG77" i="3"/>
  <c r="AH77" i="3" s="1"/>
  <c r="E79" i="3"/>
  <c r="F79" i="3"/>
  <c r="H79" i="3"/>
  <c r="I79" i="3"/>
  <c r="J79" i="3" s="1"/>
  <c r="K79" i="3"/>
  <c r="L79" i="3"/>
  <c r="M79" i="3" s="1"/>
  <c r="N79" i="3"/>
  <c r="O79" i="3"/>
  <c r="Q79" i="3"/>
  <c r="R79" i="3"/>
  <c r="S79" i="3" s="1"/>
  <c r="T79" i="3"/>
  <c r="U79" i="3"/>
  <c r="V79" i="3" s="1"/>
  <c r="W79" i="3"/>
  <c r="X79" i="3"/>
  <c r="Y79" i="3" s="1"/>
  <c r="Z79" i="3"/>
  <c r="AA79" i="3"/>
  <c r="AB79" i="3" s="1"/>
  <c r="AC79" i="3"/>
  <c r="AD79" i="3"/>
  <c r="AE79" i="3" s="1"/>
  <c r="AF79" i="3"/>
  <c r="AG79" i="3"/>
  <c r="AH79" i="3" s="1"/>
  <c r="E72" i="3"/>
  <c r="F72" i="3"/>
  <c r="G72" i="3" s="1"/>
  <c r="H72" i="3"/>
  <c r="I72" i="3"/>
  <c r="J72" i="3" s="1"/>
  <c r="K72" i="3"/>
  <c r="L72" i="3"/>
  <c r="M72" i="3" s="1"/>
  <c r="N72" i="3"/>
  <c r="O72" i="3"/>
  <c r="Q72" i="3"/>
  <c r="R72" i="3"/>
  <c r="T72" i="3"/>
  <c r="U72" i="3"/>
  <c r="V72" i="3" s="1"/>
  <c r="W72" i="3"/>
  <c r="X72" i="3"/>
  <c r="Y72" i="3" s="1"/>
  <c r="Z72" i="3"/>
  <c r="AA72" i="3"/>
  <c r="AB72" i="3" s="1"/>
  <c r="AC72" i="3"/>
  <c r="AD72" i="3"/>
  <c r="AE72" i="3" s="1"/>
  <c r="AF72" i="3"/>
  <c r="AG72" i="3"/>
  <c r="E87" i="3"/>
  <c r="F87" i="3"/>
  <c r="G87" i="3" s="1"/>
  <c r="H87" i="3"/>
  <c r="I87" i="3"/>
  <c r="J87" i="3" s="1"/>
  <c r="K87" i="3"/>
  <c r="L87" i="3"/>
  <c r="N87" i="3"/>
  <c r="O87" i="3"/>
  <c r="P87" i="3" s="1"/>
  <c r="Q87" i="3"/>
  <c r="R87" i="3"/>
  <c r="S87" i="3" s="1"/>
  <c r="T87" i="3"/>
  <c r="U87" i="3"/>
  <c r="V87" i="3" s="1"/>
  <c r="W87" i="3"/>
  <c r="X87" i="3"/>
  <c r="Y87" i="3" s="1"/>
  <c r="Z87" i="3"/>
  <c r="AA87" i="3"/>
  <c r="AB87" i="3" s="1"/>
  <c r="AC87" i="3"/>
  <c r="AD87" i="3"/>
  <c r="AE87" i="3" s="1"/>
  <c r="AF87" i="3"/>
  <c r="AG87" i="3"/>
  <c r="AH87" i="3" s="1"/>
  <c r="E21" i="3"/>
  <c r="F21" i="3"/>
  <c r="H21" i="3"/>
  <c r="I21" i="3"/>
  <c r="K21" i="3"/>
  <c r="L21" i="3"/>
  <c r="N21" i="3"/>
  <c r="O21" i="3"/>
  <c r="Q21" i="3"/>
  <c r="R21" i="3"/>
  <c r="T21" i="3"/>
  <c r="U21" i="3"/>
  <c r="V21" i="3" s="1"/>
  <c r="W21" i="3"/>
  <c r="X21" i="3"/>
  <c r="Y21" i="3" s="1"/>
  <c r="Z21" i="3"/>
  <c r="AA21" i="3"/>
  <c r="AC21" i="3"/>
  <c r="AD21" i="3"/>
  <c r="AF21" i="3"/>
  <c r="AG21" i="3"/>
  <c r="E30" i="3"/>
  <c r="F30" i="3"/>
  <c r="H30" i="3"/>
  <c r="I30" i="3"/>
  <c r="J30" i="3" s="1"/>
  <c r="K30" i="3"/>
  <c r="L30" i="3"/>
  <c r="N30" i="3"/>
  <c r="O30" i="3"/>
  <c r="Q30" i="3"/>
  <c r="R30" i="3"/>
  <c r="T30" i="3"/>
  <c r="U30" i="3"/>
  <c r="V30" i="3" s="1"/>
  <c r="W30" i="3"/>
  <c r="X30" i="3"/>
  <c r="Y30" i="3" s="1"/>
  <c r="Z30" i="3"/>
  <c r="AA30" i="3"/>
  <c r="AC30" i="3"/>
  <c r="AD30" i="3"/>
  <c r="AE30" i="3" s="1"/>
  <c r="AF30" i="3"/>
  <c r="AG30" i="3"/>
  <c r="E44" i="3"/>
  <c r="F44" i="3"/>
  <c r="H44" i="3"/>
  <c r="I44" i="3"/>
  <c r="J44" i="3" s="1"/>
  <c r="K44" i="3"/>
  <c r="L44" i="3"/>
  <c r="N44" i="3"/>
  <c r="O44" i="3"/>
  <c r="Q44" i="3"/>
  <c r="R44" i="3"/>
  <c r="S44" i="3" s="1"/>
  <c r="T44" i="3"/>
  <c r="U44" i="3"/>
  <c r="V44" i="3" s="1"/>
  <c r="W44" i="3"/>
  <c r="X44" i="3"/>
  <c r="Y44" i="3" s="1"/>
  <c r="Z44" i="3"/>
  <c r="AA44" i="3"/>
  <c r="AB44" i="3" s="1"/>
  <c r="AC44" i="3"/>
  <c r="AD44" i="3"/>
  <c r="AF44" i="3"/>
  <c r="AG44" i="3"/>
  <c r="E59" i="3"/>
  <c r="F59" i="3"/>
  <c r="H59" i="3"/>
  <c r="I59" i="3"/>
  <c r="K59" i="3"/>
  <c r="L59" i="3"/>
  <c r="M59" i="3" s="1"/>
  <c r="N59" i="3"/>
  <c r="O59" i="3"/>
  <c r="P59" i="3" s="1"/>
  <c r="Q59" i="3"/>
  <c r="R59" i="3"/>
  <c r="S59" i="3" s="1"/>
  <c r="T59" i="3"/>
  <c r="U59" i="3"/>
  <c r="V59" i="3" s="1"/>
  <c r="W59" i="3"/>
  <c r="X59" i="3"/>
  <c r="Y59" i="3" s="1"/>
  <c r="Z59" i="3"/>
  <c r="AA59" i="3"/>
  <c r="AB59" i="3" s="1"/>
  <c r="AC59" i="3"/>
  <c r="AD59" i="3"/>
  <c r="AF59" i="3"/>
  <c r="AG59" i="3"/>
  <c r="E74" i="3"/>
  <c r="F74" i="3"/>
  <c r="G74" i="3" s="1"/>
  <c r="H74" i="3"/>
  <c r="I74" i="3"/>
  <c r="J74" i="3" s="1"/>
  <c r="K74" i="3"/>
  <c r="L74" i="3"/>
  <c r="N74" i="3"/>
  <c r="O74" i="3"/>
  <c r="Q74" i="3"/>
  <c r="R74" i="3"/>
  <c r="S74" i="3" s="1"/>
  <c r="T74" i="3"/>
  <c r="U74" i="3"/>
  <c r="V74" i="3" s="1"/>
  <c r="W74" i="3"/>
  <c r="X74" i="3"/>
  <c r="Y74" i="3" s="1"/>
  <c r="Z74" i="3"/>
  <c r="AA74" i="3"/>
  <c r="AB74" i="3" s="1"/>
  <c r="AC74" i="3"/>
  <c r="AD74" i="3"/>
  <c r="AE74" i="3" s="1"/>
  <c r="AF74" i="3"/>
  <c r="AG74" i="3"/>
  <c r="AH74" i="3" s="1"/>
  <c r="E49" i="3"/>
  <c r="F49" i="3"/>
  <c r="G49" i="3" s="1"/>
  <c r="H49" i="3"/>
  <c r="I49" i="3"/>
  <c r="J49" i="3" s="1"/>
  <c r="K49" i="3"/>
  <c r="L49" i="3"/>
  <c r="N49" i="3"/>
  <c r="O49" i="3"/>
  <c r="Q49" i="3"/>
  <c r="R49" i="3"/>
  <c r="S49" i="3" s="1"/>
  <c r="T49" i="3"/>
  <c r="U49" i="3"/>
  <c r="V49" i="3" s="1"/>
  <c r="W49" i="3"/>
  <c r="X49" i="3"/>
  <c r="Y49" i="3" s="1"/>
  <c r="Z49" i="3"/>
  <c r="AA49" i="3"/>
  <c r="AB49" i="3" s="1"/>
  <c r="AC49" i="3"/>
  <c r="AD49" i="3"/>
  <c r="AF49" i="3"/>
  <c r="AG49" i="3"/>
  <c r="E67" i="3"/>
  <c r="F67" i="3"/>
  <c r="G67" i="3" s="1"/>
  <c r="H67" i="3"/>
  <c r="I67" i="3"/>
  <c r="J67" i="3" s="1"/>
  <c r="K67" i="3"/>
  <c r="L67" i="3"/>
  <c r="M67" i="3" s="1"/>
  <c r="N67" i="3"/>
  <c r="O67" i="3"/>
  <c r="P67" i="3" s="1"/>
  <c r="Q67" i="3"/>
  <c r="R67" i="3"/>
  <c r="S67" i="3" s="1"/>
  <c r="T67" i="3"/>
  <c r="U67" i="3"/>
  <c r="V67" i="3" s="1"/>
  <c r="W67" i="3"/>
  <c r="X67" i="3"/>
  <c r="Y67" i="3" s="1"/>
  <c r="Z67" i="3"/>
  <c r="AA67" i="3"/>
  <c r="AC67" i="3"/>
  <c r="AD67" i="3"/>
  <c r="AF67" i="3"/>
  <c r="AG67" i="3"/>
  <c r="E69" i="3"/>
  <c r="F69" i="3"/>
  <c r="G69" i="3" s="1"/>
  <c r="H69" i="3"/>
  <c r="I69" i="3"/>
  <c r="J69" i="3" s="1"/>
  <c r="K69" i="3"/>
  <c r="L69" i="3"/>
  <c r="N69" i="3"/>
  <c r="O69" i="3"/>
  <c r="Q69" i="3"/>
  <c r="R69" i="3"/>
  <c r="S69" i="3" s="1"/>
  <c r="T69" i="3"/>
  <c r="U69" i="3"/>
  <c r="V69" i="3" s="1"/>
  <c r="W69" i="3"/>
  <c r="X69" i="3"/>
  <c r="Y69" i="3" s="1"/>
  <c r="Z69" i="3"/>
  <c r="AA69" i="3"/>
  <c r="AB69" i="3" s="1"/>
  <c r="AC69" i="3"/>
  <c r="AD69" i="3"/>
  <c r="AE69" i="3" s="1"/>
  <c r="AF69" i="3"/>
  <c r="AG69" i="3"/>
  <c r="E81" i="3"/>
  <c r="F81" i="3"/>
  <c r="G81" i="3" s="1"/>
  <c r="H81" i="3"/>
  <c r="I81" i="3"/>
  <c r="J81" i="3" s="1"/>
  <c r="K81" i="3"/>
  <c r="L81" i="3"/>
  <c r="M81" i="3" s="1"/>
  <c r="N81" i="3"/>
  <c r="O81" i="3"/>
  <c r="P81" i="3" s="1"/>
  <c r="Q81" i="3"/>
  <c r="R81" i="3"/>
  <c r="S81" i="3" s="1"/>
  <c r="T81" i="3"/>
  <c r="U81" i="3"/>
  <c r="V81" i="3" s="1"/>
  <c r="W81" i="3"/>
  <c r="X81" i="3"/>
  <c r="Y81" i="3" s="1"/>
  <c r="Z81" i="3"/>
  <c r="AA81" i="3"/>
  <c r="AC81" i="3"/>
  <c r="AD81" i="3"/>
  <c r="AE81" i="3" s="1"/>
  <c r="AF81" i="3"/>
  <c r="AG81" i="3"/>
  <c r="E66" i="3"/>
  <c r="F66" i="3"/>
  <c r="G66" i="3" s="1"/>
  <c r="H66" i="3"/>
  <c r="I66" i="3"/>
  <c r="J66" i="3" s="1"/>
  <c r="K66" i="3"/>
  <c r="L66" i="3"/>
  <c r="M66" i="3" s="1"/>
  <c r="N66" i="3"/>
  <c r="O66" i="3"/>
  <c r="P66" i="3" s="1"/>
  <c r="Q66" i="3"/>
  <c r="R66" i="3"/>
  <c r="S66" i="3" s="1"/>
  <c r="T66" i="3"/>
  <c r="U66" i="3"/>
  <c r="V66" i="3" s="1"/>
  <c r="W66" i="3"/>
  <c r="X66" i="3"/>
  <c r="Y66" i="3" s="1"/>
  <c r="Z66" i="3"/>
  <c r="AA66" i="3"/>
  <c r="AC66" i="3"/>
  <c r="AD66" i="3"/>
  <c r="AF66" i="3"/>
  <c r="AG66" i="3"/>
  <c r="E68" i="3"/>
  <c r="F68" i="3"/>
  <c r="G68" i="3" s="1"/>
  <c r="H68" i="3"/>
  <c r="I68" i="3"/>
  <c r="J68" i="3" s="1"/>
  <c r="K68" i="3"/>
  <c r="L68" i="3"/>
  <c r="N68" i="3"/>
  <c r="O68" i="3"/>
  <c r="Q68" i="3"/>
  <c r="R68" i="3"/>
  <c r="S68" i="3" s="1"/>
  <c r="T68" i="3"/>
  <c r="U68" i="3"/>
  <c r="V68" i="3" s="1"/>
  <c r="W68" i="3"/>
  <c r="X68" i="3"/>
  <c r="Y68" i="3" s="1"/>
  <c r="Z68" i="3"/>
  <c r="AA68" i="3"/>
  <c r="AB68" i="3" s="1"/>
  <c r="AC68" i="3"/>
  <c r="AD68" i="3"/>
  <c r="AE68" i="3" s="1"/>
  <c r="AF68" i="3"/>
  <c r="AG68" i="3"/>
  <c r="E92" i="3"/>
  <c r="F92" i="3"/>
  <c r="H92" i="3"/>
  <c r="I92" i="3"/>
  <c r="J92" i="3" s="1"/>
  <c r="K92" i="3"/>
  <c r="L92" i="3"/>
  <c r="M92" i="3" s="1"/>
  <c r="N92" i="3"/>
  <c r="O92" i="3"/>
  <c r="P92" i="3" s="1"/>
  <c r="Q92" i="3"/>
  <c r="R92" i="3"/>
  <c r="S92" i="3" s="1"/>
  <c r="T92" i="3"/>
  <c r="U92" i="3"/>
  <c r="V92" i="3" s="1"/>
  <c r="W92" i="3"/>
  <c r="X92" i="3"/>
  <c r="Y92" i="3" s="1"/>
  <c r="Z92" i="3"/>
  <c r="AA92" i="3"/>
  <c r="AB92" i="3" s="1"/>
  <c r="AC92" i="3"/>
  <c r="AD92" i="3"/>
  <c r="AE92" i="3" s="1"/>
  <c r="AF92" i="3"/>
  <c r="AG92" i="3"/>
  <c r="AH92" i="3" s="1"/>
  <c r="E32" i="3"/>
  <c r="F32" i="3"/>
  <c r="H32" i="3"/>
  <c r="I32" i="3"/>
  <c r="K32" i="3"/>
  <c r="L32" i="3"/>
  <c r="M32" i="3" s="1"/>
  <c r="N32" i="3"/>
  <c r="O32" i="3"/>
  <c r="P32" i="3" s="1"/>
  <c r="Q32" i="3"/>
  <c r="R32" i="3"/>
  <c r="S32" i="3" s="1"/>
  <c r="T32" i="3"/>
  <c r="U32" i="3"/>
  <c r="V32" i="3" s="1"/>
  <c r="W32" i="3"/>
  <c r="X32" i="3"/>
  <c r="Z32" i="3"/>
  <c r="AA32" i="3"/>
  <c r="AC32" i="3"/>
  <c r="AD32" i="3"/>
  <c r="AF32" i="3"/>
  <c r="AG32" i="3"/>
  <c r="E6" i="3"/>
  <c r="F6" i="3"/>
  <c r="H6" i="3"/>
  <c r="I6" i="3"/>
  <c r="K6" i="3"/>
  <c r="L6" i="3"/>
  <c r="N6" i="3"/>
  <c r="O6" i="3"/>
  <c r="Q6" i="3"/>
  <c r="R6" i="3"/>
  <c r="T6" i="3"/>
  <c r="U6" i="3"/>
  <c r="W6" i="3"/>
  <c r="X6" i="3"/>
  <c r="Z6" i="3"/>
  <c r="AA6" i="3"/>
  <c r="AC6" i="3"/>
  <c r="AD6" i="3"/>
  <c r="AF6" i="3"/>
  <c r="AG6" i="3"/>
  <c r="E15" i="3"/>
  <c r="F15" i="3"/>
  <c r="H15" i="3"/>
  <c r="I15" i="3"/>
  <c r="K15" i="3"/>
  <c r="L15" i="3"/>
  <c r="N15" i="3"/>
  <c r="O15" i="3"/>
  <c r="P15" i="3" s="1"/>
  <c r="Q15" i="3"/>
  <c r="R15" i="3"/>
  <c r="T15" i="3"/>
  <c r="U15" i="3"/>
  <c r="V15" i="3" s="1"/>
  <c r="W15" i="3"/>
  <c r="X15" i="3"/>
  <c r="Z15" i="3"/>
  <c r="AA15" i="3"/>
  <c r="AC15" i="3"/>
  <c r="AD15" i="3"/>
  <c r="AE15" i="3" s="1"/>
  <c r="AF15" i="3"/>
  <c r="AG15" i="3"/>
  <c r="E31" i="3"/>
  <c r="F31" i="3"/>
  <c r="H31" i="3"/>
  <c r="I31" i="3"/>
  <c r="J31" i="3" s="1"/>
  <c r="K31" i="3"/>
  <c r="L31" i="3"/>
  <c r="N31" i="3"/>
  <c r="O31" i="3"/>
  <c r="P31" i="3" s="1"/>
  <c r="Q31" i="3"/>
  <c r="R31" i="3"/>
  <c r="T31" i="3"/>
  <c r="U31" i="3"/>
  <c r="W31" i="3"/>
  <c r="X31" i="3"/>
  <c r="Y31" i="3" s="1"/>
  <c r="Z31" i="3"/>
  <c r="AA31" i="3"/>
  <c r="AC31" i="3"/>
  <c r="AD31" i="3"/>
  <c r="AF31" i="3"/>
  <c r="AG31" i="3"/>
  <c r="E36" i="3"/>
  <c r="F36" i="3"/>
  <c r="H36" i="3"/>
  <c r="I36" i="3"/>
  <c r="K36" i="3"/>
  <c r="L36" i="3"/>
  <c r="M36" i="3" s="1"/>
  <c r="N36" i="3"/>
  <c r="O36" i="3"/>
  <c r="P36" i="3" s="1"/>
  <c r="Q36" i="3"/>
  <c r="R36" i="3"/>
  <c r="S36" i="3" s="1"/>
  <c r="T36" i="3"/>
  <c r="U36" i="3"/>
  <c r="W36" i="3"/>
  <c r="X36" i="3"/>
  <c r="Z36" i="3"/>
  <c r="AA36" i="3"/>
  <c r="AC36" i="3"/>
  <c r="AD36" i="3"/>
  <c r="AF36" i="3"/>
  <c r="AG36" i="3"/>
  <c r="E46" i="3"/>
  <c r="F46" i="3"/>
  <c r="G46" i="3" s="1"/>
  <c r="H46" i="3"/>
  <c r="I46" i="3"/>
  <c r="J46" i="3" s="1"/>
  <c r="K46" i="3"/>
  <c r="L46" i="3"/>
  <c r="M46" i="3" s="1"/>
  <c r="N46" i="3"/>
  <c r="O46" i="3"/>
  <c r="Q46" i="3"/>
  <c r="R46" i="3"/>
  <c r="T46" i="3"/>
  <c r="U46" i="3"/>
  <c r="V46" i="3" s="1"/>
  <c r="W46" i="3"/>
  <c r="X46" i="3"/>
  <c r="Y46" i="3" s="1"/>
  <c r="Z46" i="3"/>
  <c r="AA46" i="3"/>
  <c r="AC46" i="3"/>
  <c r="AD46" i="3"/>
  <c r="AF46" i="3"/>
  <c r="AG46" i="3"/>
  <c r="E83" i="3"/>
  <c r="F83" i="3"/>
  <c r="G83" i="3" s="1"/>
  <c r="H83" i="3"/>
  <c r="I83" i="3"/>
  <c r="K83" i="3"/>
  <c r="L83" i="3"/>
  <c r="M83" i="3" s="1"/>
  <c r="N83" i="3"/>
  <c r="O83" i="3"/>
  <c r="P83" i="3" s="1"/>
  <c r="Q83" i="3"/>
  <c r="R83" i="3"/>
  <c r="S83" i="3" s="1"/>
  <c r="T83" i="3"/>
  <c r="U83" i="3"/>
  <c r="V83" i="3" s="1"/>
  <c r="W83" i="3"/>
  <c r="X83" i="3"/>
  <c r="Y83" i="3" s="1"/>
  <c r="Z83" i="3"/>
  <c r="AA83" i="3"/>
  <c r="AB83" i="3" s="1"/>
  <c r="AC83" i="3"/>
  <c r="AD83" i="3"/>
  <c r="AE83" i="3" s="1"/>
  <c r="AF83" i="3"/>
  <c r="AG83" i="3"/>
  <c r="AH83" i="3" s="1"/>
  <c r="E12" i="3"/>
  <c r="F12" i="3"/>
  <c r="H12" i="3"/>
  <c r="I12" i="3"/>
  <c r="K12" i="3"/>
  <c r="L12" i="3"/>
  <c r="N12" i="3"/>
  <c r="O12" i="3"/>
  <c r="Q12" i="3"/>
  <c r="R12" i="3"/>
  <c r="T12" i="3"/>
  <c r="U12" i="3"/>
  <c r="W12" i="3"/>
  <c r="X12" i="3"/>
  <c r="Z12" i="3"/>
  <c r="AA12" i="3"/>
  <c r="AC12" i="3"/>
  <c r="AD12" i="3"/>
  <c r="AF12" i="3"/>
  <c r="AG12" i="3"/>
  <c r="E26" i="3"/>
  <c r="F26" i="3"/>
  <c r="H26" i="3"/>
  <c r="I26" i="3"/>
  <c r="J26" i="3" s="1"/>
  <c r="K26" i="3"/>
  <c r="L26" i="3"/>
  <c r="N26" i="3"/>
  <c r="O26" i="3"/>
  <c r="Q26" i="3"/>
  <c r="R26" i="3"/>
  <c r="T26" i="3"/>
  <c r="U26" i="3"/>
  <c r="W26" i="3"/>
  <c r="X26" i="3"/>
  <c r="Z26" i="3"/>
  <c r="AA26" i="3"/>
  <c r="AC26" i="3"/>
  <c r="AD26" i="3"/>
  <c r="AF26" i="3"/>
  <c r="AG26" i="3"/>
  <c r="E37" i="3"/>
  <c r="F37" i="3"/>
  <c r="H37" i="3"/>
  <c r="I37" i="3"/>
  <c r="K37" i="3"/>
  <c r="L37" i="3"/>
  <c r="N37" i="3"/>
  <c r="O37" i="3"/>
  <c r="Q37" i="3"/>
  <c r="R37" i="3"/>
  <c r="S37" i="3" s="1"/>
  <c r="T37" i="3"/>
  <c r="U37" i="3"/>
  <c r="W37" i="3"/>
  <c r="X37" i="3"/>
  <c r="Z37" i="3"/>
  <c r="AA37" i="3"/>
  <c r="AC37" i="3"/>
  <c r="AD37" i="3"/>
  <c r="AF37" i="3"/>
  <c r="AG37" i="3"/>
  <c r="AH37" i="3" s="1"/>
  <c r="E34" i="3"/>
  <c r="F34" i="3"/>
  <c r="G34" i="3" s="1"/>
  <c r="H34" i="3"/>
  <c r="I34" i="3"/>
  <c r="K34" i="3"/>
  <c r="L34" i="3"/>
  <c r="M34" i="3" s="1"/>
  <c r="N34" i="3"/>
  <c r="O34" i="3"/>
  <c r="P34" i="3" s="1"/>
  <c r="Q34" i="3"/>
  <c r="R34" i="3"/>
  <c r="T34" i="3"/>
  <c r="U34" i="3"/>
  <c r="W34" i="3"/>
  <c r="X34" i="3"/>
  <c r="Z34" i="3"/>
  <c r="AA34" i="3"/>
  <c r="AC34" i="3"/>
  <c r="AD34" i="3"/>
  <c r="AF34" i="3"/>
  <c r="AG34" i="3"/>
  <c r="E70" i="3"/>
  <c r="F70" i="3"/>
  <c r="H70" i="3"/>
  <c r="I70" i="3"/>
  <c r="K70" i="3"/>
  <c r="L70" i="3"/>
  <c r="M70" i="3" s="1"/>
  <c r="N70" i="3"/>
  <c r="O70" i="3"/>
  <c r="Q70" i="3"/>
  <c r="R70" i="3"/>
  <c r="S70" i="3" s="1"/>
  <c r="T70" i="3"/>
  <c r="U70" i="3"/>
  <c r="W70" i="3"/>
  <c r="X70" i="3"/>
  <c r="Z70" i="3"/>
  <c r="AA70" i="3"/>
  <c r="AB70" i="3" s="1"/>
  <c r="AC70" i="3"/>
  <c r="AD70" i="3"/>
  <c r="AE70" i="3" s="1"/>
  <c r="AF70" i="3"/>
  <c r="AG70" i="3"/>
  <c r="AH70" i="3" s="1"/>
  <c r="E63" i="3"/>
  <c r="F63" i="3"/>
  <c r="G63" i="3" s="1"/>
  <c r="H63" i="3"/>
  <c r="I63" i="3"/>
  <c r="J63" i="3" s="1"/>
  <c r="K63" i="3"/>
  <c r="L63" i="3"/>
  <c r="M63" i="3" s="1"/>
  <c r="N63" i="3"/>
  <c r="O63" i="3"/>
  <c r="Q63" i="3"/>
  <c r="R63" i="3"/>
  <c r="S63" i="3" s="1"/>
  <c r="T63" i="3"/>
  <c r="U63" i="3"/>
  <c r="W63" i="3"/>
  <c r="X63" i="3"/>
  <c r="Y63" i="3" s="1"/>
  <c r="Z63" i="3"/>
  <c r="AA63" i="3"/>
  <c r="AC63" i="3"/>
  <c r="AD63" i="3"/>
  <c r="AF63" i="3"/>
  <c r="AG63" i="3"/>
  <c r="AH63" i="3" s="1"/>
  <c r="AI80" i="3"/>
  <c r="AJ80" i="3"/>
  <c r="AM80" i="3" s="1"/>
  <c r="O76" i="22"/>
  <c r="P76" i="22"/>
  <c r="S76" i="22" s="1"/>
  <c r="O52" i="22"/>
  <c r="P52" i="22"/>
  <c r="S52" i="22" s="1"/>
  <c r="O85" i="22"/>
  <c r="P85" i="22"/>
  <c r="Q85" i="22" s="1"/>
  <c r="O62" i="22"/>
  <c r="P62" i="22"/>
  <c r="Q62" i="22" s="1"/>
  <c r="O55" i="22"/>
  <c r="P55" i="22"/>
  <c r="R55" i="22" s="1"/>
  <c r="O60" i="22"/>
  <c r="P60" i="22"/>
  <c r="Q60" i="22" s="1"/>
  <c r="O65" i="22"/>
  <c r="P65" i="22"/>
  <c r="Q65" i="22" s="1"/>
  <c r="O62" i="20"/>
  <c r="P62" i="20"/>
  <c r="S62" i="20" s="1"/>
  <c r="O88" i="20"/>
  <c r="P88" i="20"/>
  <c r="S88" i="20" s="1"/>
  <c r="O56" i="20"/>
  <c r="P56" i="20"/>
  <c r="S56" i="20" s="1"/>
  <c r="O59" i="20"/>
  <c r="P59" i="20"/>
  <c r="Q59" i="20" s="1"/>
  <c r="O65" i="20"/>
  <c r="P65" i="20"/>
  <c r="R65" i="20" s="1"/>
  <c r="O75" i="20"/>
  <c r="P75" i="20"/>
  <c r="S75" i="20" s="1"/>
  <c r="O41" i="20"/>
  <c r="P41" i="20"/>
  <c r="S41" i="20" s="1"/>
  <c r="E25" i="5"/>
  <c r="F25" i="5"/>
  <c r="G25" i="5" s="1"/>
  <c r="H25" i="5"/>
  <c r="I25" i="5"/>
  <c r="J25" i="5" s="1"/>
  <c r="K25" i="5"/>
  <c r="L25" i="5"/>
  <c r="M25" i="5" s="1"/>
  <c r="N25" i="5"/>
  <c r="O25" i="5"/>
  <c r="P25" i="5" s="1"/>
  <c r="Q25" i="5"/>
  <c r="R25" i="5"/>
  <c r="S25" i="5" s="1"/>
  <c r="T25" i="5"/>
  <c r="U25" i="5"/>
  <c r="V25" i="5" s="1"/>
  <c r="W25" i="5"/>
  <c r="X25" i="5"/>
  <c r="Y25" i="5" s="1"/>
  <c r="Z25" i="5"/>
  <c r="AA25" i="5"/>
  <c r="AC25" i="5"/>
  <c r="AD25" i="5"/>
  <c r="AF25" i="5"/>
  <c r="AG25" i="5"/>
  <c r="AH25" i="5" s="1"/>
  <c r="O26" i="23"/>
  <c r="P26" i="23"/>
  <c r="Q26" i="23" s="1"/>
  <c r="O20" i="24"/>
  <c r="P20" i="24"/>
  <c r="S20" i="24" s="1"/>
  <c r="AH7" i="3" l="1"/>
  <c r="AH71" i="3"/>
  <c r="AJ82" i="3"/>
  <c r="AL82" i="3" s="1"/>
  <c r="AH53" i="3"/>
  <c r="AH40" i="3"/>
  <c r="AH51" i="3"/>
  <c r="AH52" i="3"/>
  <c r="AH28" i="3"/>
  <c r="AH19" i="3"/>
  <c r="AH27" i="3"/>
  <c r="AH17" i="3"/>
  <c r="AH16" i="3"/>
  <c r="AH8" i="3"/>
  <c r="AH20" i="3"/>
  <c r="AH34" i="3"/>
  <c r="AH26" i="3"/>
  <c r="AH12" i="3"/>
  <c r="AH46" i="3"/>
  <c r="AH36" i="3"/>
  <c r="AH31" i="3"/>
  <c r="AH15" i="3"/>
  <c r="AH6" i="3"/>
  <c r="AH32" i="3"/>
  <c r="AH68" i="3"/>
  <c r="AH66" i="3"/>
  <c r="AH81" i="3"/>
  <c r="AH69" i="3"/>
  <c r="AH67" i="3"/>
  <c r="AH49" i="3"/>
  <c r="AH59" i="3"/>
  <c r="AH44" i="3"/>
  <c r="AH30" i="3"/>
  <c r="AH21" i="3"/>
  <c r="AH72" i="3"/>
  <c r="AH54" i="3"/>
  <c r="AH48" i="3"/>
  <c r="AH43" i="3"/>
  <c r="AH33" i="3"/>
  <c r="AH24" i="3"/>
  <c r="AH55" i="3"/>
  <c r="AH41" i="3"/>
  <c r="AH35" i="3"/>
  <c r="AH25" i="3"/>
  <c r="AH18" i="3"/>
  <c r="AH42" i="3"/>
  <c r="AH14" i="3"/>
  <c r="AH11" i="3"/>
  <c r="AH23" i="3"/>
  <c r="AH10" i="3"/>
  <c r="AH13" i="3"/>
  <c r="AH64" i="3"/>
  <c r="AH61" i="3"/>
  <c r="AH56" i="3"/>
  <c r="AH60" i="3"/>
  <c r="AH50" i="3"/>
  <c r="AH73" i="3"/>
  <c r="T39" i="23"/>
  <c r="M69" i="3"/>
  <c r="M49" i="3"/>
  <c r="R56" i="20"/>
  <c r="M74" i="3"/>
  <c r="P56" i="3"/>
  <c r="M68" i="3"/>
  <c r="T89" i="22"/>
  <c r="V57" i="3"/>
  <c r="P50" i="3"/>
  <c r="Y62" i="3"/>
  <c r="Y14" i="3"/>
  <c r="Y23" i="3"/>
  <c r="Y57" i="3"/>
  <c r="Y26" i="3"/>
  <c r="Y12" i="3"/>
  <c r="Y36" i="3"/>
  <c r="Y15" i="3"/>
  <c r="Y6" i="3"/>
  <c r="Y32" i="3"/>
  <c r="Y70" i="3"/>
  <c r="Y34" i="3"/>
  <c r="Y37" i="3"/>
  <c r="Y28" i="3"/>
  <c r="AI89" i="3"/>
  <c r="AJ88" i="3"/>
  <c r="AM88" i="3" s="1"/>
  <c r="T86" i="20"/>
  <c r="AE33" i="3"/>
  <c r="AE47" i="3"/>
  <c r="AE19" i="3"/>
  <c r="AE27" i="3"/>
  <c r="AE17" i="3"/>
  <c r="AE16" i="3"/>
  <c r="AE8" i="3"/>
  <c r="AE20" i="3"/>
  <c r="AE7" i="3"/>
  <c r="AE71" i="3"/>
  <c r="AB48" i="3"/>
  <c r="AE40" i="3"/>
  <c r="AE51" i="3"/>
  <c r="Q55" i="22"/>
  <c r="R76" i="22"/>
  <c r="AI82" i="3"/>
  <c r="AK89" i="3"/>
  <c r="AL89" i="3"/>
  <c r="AM89" i="3"/>
  <c r="AK82" i="3"/>
  <c r="AM82" i="3"/>
  <c r="AE62" i="3"/>
  <c r="AE23" i="3"/>
  <c r="AE10" i="3"/>
  <c r="AE61" i="3"/>
  <c r="AE56" i="3"/>
  <c r="AE50" i="3"/>
  <c r="AE73" i="3"/>
  <c r="AE75" i="3"/>
  <c r="AB60" i="3"/>
  <c r="T91" i="20"/>
  <c r="AE63" i="3"/>
  <c r="AE34" i="3"/>
  <c r="AE37" i="3"/>
  <c r="AE26" i="3"/>
  <c r="AE12" i="3"/>
  <c r="AE46" i="3"/>
  <c r="AE36" i="3"/>
  <c r="AE31" i="3"/>
  <c r="AE67" i="3"/>
  <c r="AE59" i="3"/>
  <c r="AE6" i="3"/>
  <c r="AE32" i="3"/>
  <c r="AE66" i="3"/>
  <c r="AE49" i="3"/>
  <c r="AE44" i="3"/>
  <c r="AE21" i="3"/>
  <c r="AE54" i="3"/>
  <c r="AE58" i="3"/>
  <c r="AE43" i="3"/>
  <c r="AE24" i="3"/>
  <c r="AE41" i="3"/>
  <c r="AE35" i="3"/>
  <c r="AE25" i="3"/>
  <c r="AE18" i="3"/>
  <c r="AE14" i="3"/>
  <c r="AE64" i="3"/>
  <c r="AE60" i="3"/>
  <c r="AI60" i="3" s="1"/>
  <c r="J23" i="3"/>
  <c r="J32" i="3"/>
  <c r="S55" i="22"/>
  <c r="S34" i="3"/>
  <c r="V23" i="3"/>
  <c r="AB61" i="3"/>
  <c r="AB73" i="3"/>
  <c r="R62" i="20"/>
  <c r="S40" i="3"/>
  <c r="M11" i="3"/>
  <c r="P21" i="3"/>
  <c r="M87" i="3"/>
  <c r="AI87" i="3" s="1"/>
  <c r="P79" i="3"/>
  <c r="AB57" i="3"/>
  <c r="J45" i="3"/>
  <c r="P68" i="3"/>
  <c r="P74" i="3"/>
  <c r="G57" i="3"/>
  <c r="J59" i="3"/>
  <c r="S47" i="3"/>
  <c r="M25" i="3"/>
  <c r="V65" i="3"/>
  <c r="P6" i="3"/>
  <c r="J38" i="3"/>
  <c r="J7" i="3"/>
  <c r="V70" i="3"/>
  <c r="P70" i="3"/>
  <c r="M26" i="3"/>
  <c r="G26" i="3"/>
  <c r="AB81" i="3"/>
  <c r="P49" i="3"/>
  <c r="P30" i="3"/>
  <c r="S17" i="3"/>
  <c r="G18" i="3"/>
  <c r="G10" i="3"/>
  <c r="S13" i="3"/>
  <c r="AK80" i="3"/>
  <c r="V63" i="3"/>
  <c r="P63" i="3"/>
  <c r="G70" i="3"/>
  <c r="P37" i="3"/>
  <c r="AB36" i="3"/>
  <c r="V31" i="3"/>
  <c r="S15" i="3"/>
  <c r="G15" i="3"/>
  <c r="P75" i="3"/>
  <c r="G17" i="3"/>
  <c r="AJ90" i="3"/>
  <c r="AM90" i="3" s="1"/>
  <c r="M35" i="3"/>
  <c r="J62" i="3"/>
  <c r="V78" i="3"/>
  <c r="G65" i="3"/>
  <c r="M39" i="3"/>
  <c r="V10" i="3"/>
  <c r="P10" i="3"/>
  <c r="J10" i="3"/>
  <c r="P13" i="3"/>
  <c r="J13" i="3"/>
  <c r="J70" i="3"/>
  <c r="AB34" i="3"/>
  <c r="V34" i="3"/>
  <c r="M37" i="3"/>
  <c r="G37" i="3"/>
  <c r="P26" i="3"/>
  <c r="AB46" i="3"/>
  <c r="J15" i="3"/>
  <c r="AB6" i="3"/>
  <c r="G32" i="3"/>
  <c r="M44" i="3"/>
  <c r="S30" i="3"/>
  <c r="AB21" i="3"/>
  <c r="G79" i="3"/>
  <c r="J40" i="3"/>
  <c r="G54" i="3"/>
  <c r="AB24" i="3"/>
  <c r="Q65" i="20"/>
  <c r="R88" i="20"/>
  <c r="AB26" i="3"/>
  <c r="S12" i="3"/>
  <c r="M12" i="3"/>
  <c r="J83" i="3"/>
  <c r="AJ83" i="3" s="1"/>
  <c r="G30" i="3"/>
  <c r="J21" i="3"/>
  <c r="M77" i="3"/>
  <c r="J51" i="3"/>
  <c r="G28" i="3"/>
  <c r="M27" i="3"/>
  <c r="G27" i="3"/>
  <c r="AB16" i="3"/>
  <c r="J16" i="3"/>
  <c r="AB8" i="3"/>
  <c r="V8" i="3"/>
  <c r="P8" i="3"/>
  <c r="J8" i="3"/>
  <c r="P20" i="3"/>
  <c r="J20" i="3"/>
  <c r="AB22" i="3"/>
  <c r="V22" i="3"/>
  <c r="P22" i="3"/>
  <c r="V7" i="3"/>
  <c r="P7" i="3"/>
  <c r="J48" i="3"/>
  <c r="J43" i="3"/>
  <c r="AB33" i="3"/>
  <c r="G29" i="3"/>
  <c r="S18" i="3"/>
  <c r="V45" i="3"/>
  <c r="S14" i="3"/>
  <c r="AB63" i="3"/>
  <c r="J34" i="3"/>
  <c r="V12" i="3"/>
  <c r="J12" i="3"/>
  <c r="G31" i="3"/>
  <c r="G92" i="3"/>
  <c r="AJ92" i="3" s="1"/>
  <c r="AB66" i="3"/>
  <c r="M21" i="3"/>
  <c r="AB53" i="3"/>
  <c r="J53" i="3"/>
  <c r="S51" i="3"/>
  <c r="V28" i="3"/>
  <c r="J28" i="3"/>
  <c r="AB19" i="3"/>
  <c r="P19" i="3"/>
  <c r="J19" i="3"/>
  <c r="AB27" i="3"/>
  <c r="P27" i="3"/>
  <c r="P38" i="3"/>
  <c r="S16" i="3"/>
  <c r="M16" i="3"/>
  <c r="G16" i="3"/>
  <c r="G8" i="3"/>
  <c r="S20" i="3"/>
  <c r="M22" i="3"/>
  <c r="G22" i="3"/>
  <c r="G58" i="3"/>
  <c r="M48" i="3"/>
  <c r="M43" i="3"/>
  <c r="S41" i="3"/>
  <c r="M41" i="3"/>
  <c r="M42" i="3"/>
  <c r="P39" i="3"/>
  <c r="J39" i="3"/>
  <c r="P14" i="3"/>
  <c r="AB11" i="3"/>
  <c r="G23" i="3"/>
  <c r="AB64" i="3"/>
  <c r="AB50" i="3"/>
  <c r="AE25" i="5"/>
  <c r="AB25" i="5"/>
  <c r="S60" i="22"/>
  <c r="Q76" i="22"/>
  <c r="M15" i="3"/>
  <c r="S21" i="3"/>
  <c r="G41" i="3"/>
  <c r="G76" i="3"/>
  <c r="AB56" i="3"/>
  <c r="AB47" i="3"/>
  <c r="AB37" i="3"/>
  <c r="V37" i="3"/>
  <c r="P46" i="3"/>
  <c r="AB31" i="3"/>
  <c r="G33" i="3"/>
  <c r="J18" i="3"/>
  <c r="AB45" i="3"/>
  <c r="J37" i="3"/>
  <c r="P12" i="3"/>
  <c r="S26" i="3"/>
  <c r="G36" i="3"/>
  <c r="V6" i="3"/>
  <c r="P69" i="3"/>
  <c r="G21" i="3"/>
  <c r="S10" i="3"/>
  <c r="AL80" i="3"/>
  <c r="V26" i="3"/>
  <c r="AB12" i="3"/>
  <c r="G12" i="3"/>
  <c r="J36" i="3"/>
  <c r="S31" i="3"/>
  <c r="S6" i="3"/>
  <c r="J6" i="3"/>
  <c r="AB32" i="3"/>
  <c r="G59" i="3"/>
  <c r="P72" i="3"/>
  <c r="S53" i="3"/>
  <c r="AB51" i="3"/>
  <c r="G52" i="3"/>
  <c r="AB14" i="3"/>
  <c r="S46" i="3"/>
  <c r="V36" i="3"/>
  <c r="M31" i="3"/>
  <c r="AB15" i="3"/>
  <c r="M6" i="3"/>
  <c r="G6" i="3"/>
  <c r="AB67" i="3"/>
  <c r="P44" i="3"/>
  <c r="G44" i="3"/>
  <c r="AB30" i="3"/>
  <c r="M30" i="3"/>
  <c r="S72" i="3"/>
  <c r="P77" i="3"/>
  <c r="G40" i="3"/>
  <c r="S28" i="3"/>
  <c r="S8" i="3"/>
  <c r="P35" i="3"/>
  <c r="G39" i="3"/>
  <c r="AB13" i="3"/>
  <c r="M17" i="3"/>
  <c r="J47" i="3"/>
  <c r="S24" i="3"/>
  <c r="AB29" i="3"/>
  <c r="G42" i="3"/>
  <c r="P45" i="3"/>
  <c r="S11" i="3"/>
  <c r="AB23" i="3"/>
  <c r="P51" i="3"/>
  <c r="J52" i="3"/>
  <c r="M19" i="3"/>
  <c r="J27" i="3"/>
  <c r="S38" i="3"/>
  <c r="M38" i="3"/>
  <c r="P17" i="3"/>
  <c r="J17" i="3"/>
  <c r="P16" i="3"/>
  <c r="M20" i="3"/>
  <c r="G20" i="3"/>
  <c r="J22" i="3"/>
  <c r="S7" i="3"/>
  <c r="M7" i="3"/>
  <c r="AB71" i="3"/>
  <c r="AB43" i="3"/>
  <c r="G43" i="3"/>
  <c r="M33" i="3"/>
  <c r="M47" i="3"/>
  <c r="G47" i="3"/>
  <c r="G24" i="3"/>
  <c r="P29" i="3"/>
  <c r="S55" i="3"/>
  <c r="M55" i="3"/>
  <c r="AB25" i="3"/>
  <c r="M78" i="3"/>
  <c r="J65" i="3"/>
  <c r="J42" i="3"/>
  <c r="M14" i="3"/>
  <c r="G14" i="3"/>
  <c r="P11" i="3"/>
  <c r="G11" i="3"/>
  <c r="P23" i="3"/>
  <c r="M13" i="3"/>
  <c r="AB85" i="3"/>
  <c r="AJ85" i="3" s="1"/>
  <c r="M52" i="3"/>
  <c r="V19" i="3"/>
  <c r="S27" i="3"/>
  <c r="G38" i="3"/>
  <c r="V20" i="3"/>
  <c r="AB7" i="3"/>
  <c r="G7" i="3"/>
  <c r="AB54" i="3"/>
  <c r="J58" i="3"/>
  <c r="G48" i="3"/>
  <c r="P43" i="3"/>
  <c r="J33" i="3"/>
  <c r="J24" i="3"/>
  <c r="S29" i="3"/>
  <c r="M29" i="3"/>
  <c r="G55" i="3"/>
  <c r="P41" i="3"/>
  <c r="G25" i="3"/>
  <c r="J76" i="3"/>
  <c r="AB42" i="3"/>
  <c r="G45" i="3"/>
  <c r="V39" i="3"/>
  <c r="V14" i="3"/>
  <c r="S23" i="3"/>
  <c r="M23" i="3"/>
  <c r="AB10" i="3"/>
  <c r="V13" i="3"/>
  <c r="AB17" i="3"/>
  <c r="AK86" i="3"/>
  <c r="S35" i="3"/>
  <c r="J35" i="3"/>
  <c r="S25" i="3"/>
  <c r="J57" i="3"/>
  <c r="AM86" i="3"/>
  <c r="AB18" i="3"/>
  <c r="M18" i="3"/>
  <c r="AL84" i="3"/>
  <c r="AM84" i="3"/>
  <c r="S65" i="22"/>
  <c r="R60" i="22"/>
  <c r="S85" i="22"/>
  <c r="R52" i="22"/>
  <c r="R65" i="22"/>
  <c r="S62" i="22"/>
  <c r="R85" i="22"/>
  <c r="Q52" i="22"/>
  <c r="R62" i="22"/>
  <c r="R41" i="20"/>
  <c r="Q56" i="20"/>
  <c r="Q88" i="20"/>
  <c r="Q62" i="20"/>
  <c r="Q41" i="20"/>
  <c r="R75" i="20"/>
  <c r="Q75" i="20"/>
  <c r="S59" i="20"/>
  <c r="S65" i="20"/>
  <c r="R59" i="20"/>
  <c r="R20" i="24"/>
  <c r="Q20" i="24"/>
  <c r="S26" i="23"/>
  <c r="R26" i="23"/>
  <c r="F56" i="18"/>
  <c r="G56" i="18"/>
  <c r="F51" i="18"/>
  <c r="G51" i="18"/>
  <c r="O24" i="22"/>
  <c r="P24" i="22"/>
  <c r="Q24" i="22" s="1"/>
  <c r="O20" i="22"/>
  <c r="P20" i="22"/>
  <c r="Q20" i="22" s="1"/>
  <c r="O43" i="22"/>
  <c r="P43" i="22"/>
  <c r="O16" i="22"/>
  <c r="P16" i="22"/>
  <c r="S16" i="22" s="1"/>
  <c r="O8" i="22"/>
  <c r="P8" i="22"/>
  <c r="R8" i="22" s="1"/>
  <c r="O22" i="22"/>
  <c r="P22" i="22"/>
  <c r="Q22" i="22" s="1"/>
  <c r="O50" i="22"/>
  <c r="P50" i="22"/>
  <c r="O49" i="22"/>
  <c r="P49" i="22"/>
  <c r="S49" i="22" s="1"/>
  <c r="O71" i="22"/>
  <c r="P71" i="22"/>
  <c r="R71" i="22" s="1"/>
  <c r="O80" i="22"/>
  <c r="P80" i="22"/>
  <c r="Q80" i="22" s="1"/>
  <c r="O82" i="22"/>
  <c r="P82" i="22"/>
  <c r="O72" i="22"/>
  <c r="P72" i="22"/>
  <c r="S72" i="22" s="1"/>
  <c r="O53" i="22"/>
  <c r="P53" i="22"/>
  <c r="R53" i="22" s="1"/>
  <c r="O23" i="22"/>
  <c r="P23" i="22"/>
  <c r="Q23" i="22" s="1"/>
  <c r="O25" i="22"/>
  <c r="P25" i="22"/>
  <c r="O36" i="22"/>
  <c r="P36" i="22"/>
  <c r="S36" i="22" s="1"/>
  <c r="O34" i="22"/>
  <c r="P34" i="22"/>
  <c r="Q34" i="22" s="1"/>
  <c r="O56" i="22"/>
  <c r="P56" i="22"/>
  <c r="Q56" i="22" s="1"/>
  <c r="O86" i="22"/>
  <c r="P86" i="22"/>
  <c r="S86" i="22" s="1"/>
  <c r="O79" i="22"/>
  <c r="P79" i="22"/>
  <c r="Q79" i="22" s="1"/>
  <c r="O61" i="22"/>
  <c r="P61" i="22"/>
  <c r="S61" i="22" s="1"/>
  <c r="O45" i="22"/>
  <c r="P45" i="22"/>
  <c r="Q45" i="22" s="1"/>
  <c r="O41" i="22"/>
  <c r="P41" i="22"/>
  <c r="Q41" i="22" s="1"/>
  <c r="O35" i="22"/>
  <c r="P35" i="22"/>
  <c r="O27" i="22"/>
  <c r="P27" i="22"/>
  <c r="S27" i="22" s="1"/>
  <c r="O38" i="22"/>
  <c r="P38" i="22"/>
  <c r="R38" i="22" s="1"/>
  <c r="O48" i="22"/>
  <c r="P48" i="22"/>
  <c r="Q48" i="22" s="1"/>
  <c r="O66" i="22"/>
  <c r="P66" i="22"/>
  <c r="O75" i="22"/>
  <c r="P75" i="22"/>
  <c r="S75" i="22" s="1"/>
  <c r="O54" i="22"/>
  <c r="P54" i="22"/>
  <c r="Q54" i="22" s="1"/>
  <c r="O69" i="22"/>
  <c r="P69" i="22"/>
  <c r="Q69" i="22" s="1"/>
  <c r="O14" i="22"/>
  <c r="P14" i="22"/>
  <c r="O13" i="22"/>
  <c r="P13" i="22"/>
  <c r="S13" i="22" s="1"/>
  <c r="O39" i="22"/>
  <c r="P39" i="22"/>
  <c r="R39" i="22" s="1"/>
  <c r="O28" i="22"/>
  <c r="P28" i="22"/>
  <c r="Q28" i="22" s="1"/>
  <c r="O11" i="22"/>
  <c r="P11" i="22"/>
  <c r="O18" i="22"/>
  <c r="P18" i="22"/>
  <c r="S18" i="22" s="1"/>
  <c r="O10" i="22"/>
  <c r="P10" i="22"/>
  <c r="Q10" i="22" s="1"/>
  <c r="O26" i="22"/>
  <c r="P26" i="22"/>
  <c r="Q26" i="22" s="1"/>
  <c r="O32" i="22"/>
  <c r="P32" i="22"/>
  <c r="O15" i="22"/>
  <c r="P15" i="22"/>
  <c r="S15" i="22" s="1"/>
  <c r="O44" i="22"/>
  <c r="P44" i="22"/>
  <c r="R44" i="22" s="1"/>
  <c r="O57" i="22"/>
  <c r="P57" i="22"/>
  <c r="Q57" i="22" s="1"/>
  <c r="O46" i="22"/>
  <c r="P46" i="22"/>
  <c r="O77" i="22"/>
  <c r="P77" i="22"/>
  <c r="S77" i="22" s="1"/>
  <c r="O68" i="22"/>
  <c r="P68" i="22"/>
  <c r="Q68" i="22" s="1"/>
  <c r="O81" i="22"/>
  <c r="P81" i="22"/>
  <c r="Q81" i="22" s="1"/>
  <c r="O59" i="22"/>
  <c r="P59" i="22"/>
  <c r="O88" i="22"/>
  <c r="P88" i="22"/>
  <c r="S88" i="22" s="1"/>
  <c r="O90" i="22"/>
  <c r="P90" i="22"/>
  <c r="Q90" i="22" s="1"/>
  <c r="O7" i="22"/>
  <c r="P7" i="22"/>
  <c r="Q7" i="22" s="1"/>
  <c r="O33" i="22"/>
  <c r="P33" i="22"/>
  <c r="O47" i="22"/>
  <c r="P47" i="22"/>
  <c r="S47" i="22" s="1"/>
  <c r="O58" i="22"/>
  <c r="P58" i="22"/>
  <c r="Q58" i="22" s="1"/>
  <c r="O51" i="22"/>
  <c r="P51" i="22"/>
  <c r="Q51" i="22" s="1"/>
  <c r="O78" i="22"/>
  <c r="P78" i="22"/>
  <c r="O73" i="22"/>
  <c r="P73" i="22"/>
  <c r="S73" i="22" s="1"/>
  <c r="O74" i="22"/>
  <c r="P74" i="22"/>
  <c r="R74" i="22" s="1"/>
  <c r="O92" i="22"/>
  <c r="P92" i="22"/>
  <c r="S92" i="22" s="1"/>
  <c r="O70" i="22"/>
  <c r="P70" i="22"/>
  <c r="Q70" i="22" s="1"/>
  <c r="O84" i="22"/>
  <c r="P84" i="22"/>
  <c r="S84" i="22" s="1"/>
  <c r="O63" i="22"/>
  <c r="P63" i="22"/>
  <c r="S63" i="22" s="1"/>
  <c r="O29" i="22"/>
  <c r="P29" i="22"/>
  <c r="S29" i="22" s="1"/>
  <c r="O9" i="22"/>
  <c r="P9" i="22"/>
  <c r="Q9" i="22" s="1"/>
  <c r="O17" i="22"/>
  <c r="P17" i="22"/>
  <c r="S17" i="22" s="1"/>
  <c r="O37" i="22"/>
  <c r="P37" i="22"/>
  <c r="Q37" i="22" s="1"/>
  <c r="O30" i="22"/>
  <c r="P30" i="22"/>
  <c r="S30" i="22" s="1"/>
  <c r="O42" i="22"/>
  <c r="P42" i="22"/>
  <c r="Q42" i="22" s="1"/>
  <c r="O87" i="22"/>
  <c r="P87" i="22"/>
  <c r="Q87" i="22" s="1"/>
  <c r="O6" i="22"/>
  <c r="P6" i="22"/>
  <c r="Q6" i="22" s="1"/>
  <c r="O12" i="22"/>
  <c r="P12" i="22"/>
  <c r="S12" i="22" s="1"/>
  <c r="O19" i="22"/>
  <c r="P19" i="22"/>
  <c r="R19" i="22" s="1"/>
  <c r="O31" i="22"/>
  <c r="P31" i="22"/>
  <c r="Q31" i="22" s="1"/>
  <c r="O64" i="22"/>
  <c r="P64" i="22"/>
  <c r="Q64" i="22" s="1"/>
  <c r="O40" i="22"/>
  <c r="P40" i="22"/>
  <c r="S40" i="22" s="1"/>
  <c r="O67" i="22"/>
  <c r="P67" i="22"/>
  <c r="Q67" i="22" s="1"/>
  <c r="O77" i="20"/>
  <c r="P77" i="20"/>
  <c r="S77" i="20" s="1"/>
  <c r="O81" i="20"/>
  <c r="P81" i="20"/>
  <c r="S81" i="20" s="1"/>
  <c r="O42" i="20"/>
  <c r="P42" i="20"/>
  <c r="S42" i="20" s="1"/>
  <c r="O87" i="20"/>
  <c r="P87" i="20"/>
  <c r="S87" i="20" s="1"/>
  <c r="O63" i="20"/>
  <c r="P63" i="20"/>
  <c r="S63" i="20" s="1"/>
  <c r="E11" i="5"/>
  <c r="F11" i="5"/>
  <c r="H11" i="5"/>
  <c r="I11" i="5"/>
  <c r="K11" i="5"/>
  <c r="L11" i="5"/>
  <c r="N11" i="5"/>
  <c r="O11" i="5"/>
  <c r="Q11" i="5"/>
  <c r="R11" i="5"/>
  <c r="T11" i="5"/>
  <c r="U11" i="5"/>
  <c r="V11" i="5" s="1"/>
  <c r="W11" i="5"/>
  <c r="X11" i="5"/>
  <c r="Y11" i="5" s="1"/>
  <c r="Z11" i="5"/>
  <c r="AA11" i="5"/>
  <c r="AB11" i="5" s="1"/>
  <c r="AC11" i="5"/>
  <c r="AD11" i="5"/>
  <c r="AE11" i="5" s="1"/>
  <c r="AF11" i="5"/>
  <c r="AG11" i="5"/>
  <c r="AH11" i="5" s="1"/>
  <c r="E7" i="5"/>
  <c r="F7" i="5"/>
  <c r="H7" i="5"/>
  <c r="I7" i="5"/>
  <c r="K7" i="5"/>
  <c r="L7" i="5"/>
  <c r="N7" i="5"/>
  <c r="O7" i="5"/>
  <c r="P7" i="5" s="1"/>
  <c r="Q7" i="5"/>
  <c r="R7" i="5"/>
  <c r="T7" i="5"/>
  <c r="U7" i="5"/>
  <c r="W7" i="5"/>
  <c r="X7" i="5"/>
  <c r="Z7" i="5"/>
  <c r="AA7" i="5"/>
  <c r="AC7" i="5"/>
  <c r="AD7" i="5"/>
  <c r="AF7" i="5"/>
  <c r="AG7" i="5"/>
  <c r="E16" i="5"/>
  <c r="F16" i="5"/>
  <c r="H16" i="5"/>
  <c r="I16" i="5"/>
  <c r="K16" i="5"/>
  <c r="L16" i="5"/>
  <c r="N16" i="5"/>
  <c r="O16" i="5"/>
  <c r="Q16" i="5"/>
  <c r="R16" i="5"/>
  <c r="S16" i="5" s="1"/>
  <c r="T16" i="5"/>
  <c r="U16" i="5"/>
  <c r="V16" i="5" s="1"/>
  <c r="W16" i="5"/>
  <c r="X16" i="5"/>
  <c r="Y16" i="5" s="1"/>
  <c r="Z16" i="5"/>
  <c r="AA16" i="5"/>
  <c r="AB16" i="5" s="1"/>
  <c r="AC16" i="5"/>
  <c r="AD16" i="5"/>
  <c r="AE16" i="5" s="1"/>
  <c r="AF16" i="5"/>
  <c r="AG16" i="5"/>
  <c r="AH16" i="5" s="1"/>
  <c r="E14" i="5"/>
  <c r="F14" i="5"/>
  <c r="G14" i="5" s="1"/>
  <c r="H14" i="5"/>
  <c r="I14" i="5"/>
  <c r="K14" i="5"/>
  <c r="L14" i="5"/>
  <c r="M14" i="5" s="1"/>
  <c r="N14" i="5"/>
  <c r="O14" i="5"/>
  <c r="Q14" i="5"/>
  <c r="R14" i="5"/>
  <c r="T14" i="5"/>
  <c r="U14" i="5"/>
  <c r="W14" i="5"/>
  <c r="X14" i="5"/>
  <c r="Y14" i="5" s="1"/>
  <c r="Z14" i="5"/>
  <c r="AA14" i="5"/>
  <c r="AB14" i="5" s="1"/>
  <c r="AC14" i="5"/>
  <c r="AD14" i="5"/>
  <c r="AF14" i="5"/>
  <c r="AG14" i="5"/>
  <c r="AH14" i="5" s="1"/>
  <c r="E8" i="5"/>
  <c r="F8" i="5"/>
  <c r="H8" i="5"/>
  <c r="I8" i="5"/>
  <c r="K8" i="5"/>
  <c r="L8" i="5"/>
  <c r="N8" i="5"/>
  <c r="O8" i="5"/>
  <c r="Q8" i="5"/>
  <c r="R8" i="5"/>
  <c r="S8" i="5" s="1"/>
  <c r="T8" i="5"/>
  <c r="U8" i="5"/>
  <c r="V8" i="5" s="1"/>
  <c r="W8" i="5"/>
  <c r="X8" i="5"/>
  <c r="Z8" i="5"/>
  <c r="AA8" i="5"/>
  <c r="AC8" i="5"/>
  <c r="AD8" i="5"/>
  <c r="AF8" i="5"/>
  <c r="AG8" i="5"/>
  <c r="E21" i="5"/>
  <c r="F21" i="5"/>
  <c r="H21" i="5"/>
  <c r="I21" i="5"/>
  <c r="K21" i="5"/>
  <c r="L21" i="5"/>
  <c r="M21" i="5" s="1"/>
  <c r="N21" i="5"/>
  <c r="O21" i="5"/>
  <c r="P21" i="5" s="1"/>
  <c r="Q21" i="5"/>
  <c r="R21" i="5"/>
  <c r="T21" i="5"/>
  <c r="U21" i="5"/>
  <c r="W21" i="5"/>
  <c r="X21" i="5"/>
  <c r="Y21" i="5" s="1"/>
  <c r="Z21" i="5"/>
  <c r="AA21" i="5"/>
  <c r="AB21" i="5" s="1"/>
  <c r="AC21" i="5"/>
  <c r="AD21" i="5"/>
  <c r="AE21" i="5" s="1"/>
  <c r="AF21" i="5"/>
  <c r="AG21" i="5"/>
  <c r="AH21" i="5" s="1"/>
  <c r="E13" i="5"/>
  <c r="F13" i="5"/>
  <c r="H13" i="5"/>
  <c r="I13" i="5"/>
  <c r="K13" i="5"/>
  <c r="L13" i="5"/>
  <c r="N13" i="5"/>
  <c r="O13" i="5"/>
  <c r="Q13" i="5"/>
  <c r="R13" i="5"/>
  <c r="T13" i="5"/>
  <c r="U13" i="5"/>
  <c r="W13" i="5"/>
  <c r="X13" i="5"/>
  <c r="Y13" i="5" s="1"/>
  <c r="Z13" i="5"/>
  <c r="AA13" i="5"/>
  <c r="AC13" i="5"/>
  <c r="AD13" i="5"/>
  <c r="AF13" i="5"/>
  <c r="AG13" i="5"/>
  <c r="AH13" i="5" s="1"/>
  <c r="E10" i="5"/>
  <c r="F10" i="5"/>
  <c r="H10" i="5"/>
  <c r="I10" i="5"/>
  <c r="K10" i="5"/>
  <c r="L10" i="5"/>
  <c r="M10" i="5" s="1"/>
  <c r="N10" i="5"/>
  <c r="O10" i="5"/>
  <c r="Q10" i="5"/>
  <c r="R10" i="5"/>
  <c r="T10" i="5"/>
  <c r="U10" i="5"/>
  <c r="V10" i="5" s="1"/>
  <c r="W10" i="5"/>
  <c r="X10" i="5"/>
  <c r="Y10" i="5" s="1"/>
  <c r="Z10" i="5"/>
  <c r="AA10" i="5"/>
  <c r="AC10" i="5"/>
  <c r="AD10" i="5"/>
  <c r="AF10" i="5"/>
  <c r="AG10" i="5"/>
  <c r="E23" i="5"/>
  <c r="F23" i="5"/>
  <c r="H23" i="5"/>
  <c r="I23" i="5"/>
  <c r="K23" i="5"/>
  <c r="L23" i="5"/>
  <c r="N23" i="5"/>
  <c r="O23" i="5"/>
  <c r="P23" i="5" s="1"/>
  <c r="Q23" i="5"/>
  <c r="R23" i="5"/>
  <c r="S23" i="5" s="1"/>
  <c r="T23" i="5"/>
  <c r="U23" i="5"/>
  <c r="V23" i="5" s="1"/>
  <c r="W23" i="5"/>
  <c r="X23" i="5"/>
  <c r="Y23" i="5" s="1"/>
  <c r="Z23" i="5"/>
  <c r="AA23" i="5"/>
  <c r="AB23" i="5" s="1"/>
  <c r="AC23" i="5"/>
  <c r="AD23" i="5"/>
  <c r="AE23" i="5" s="1"/>
  <c r="AF23" i="5"/>
  <c r="AG23" i="5"/>
  <c r="AH23" i="5" s="1"/>
  <c r="E9" i="5"/>
  <c r="F9" i="5"/>
  <c r="G9" i="5" s="1"/>
  <c r="H9" i="5"/>
  <c r="I9" i="5"/>
  <c r="K9" i="5"/>
  <c r="L9" i="5"/>
  <c r="M9" i="5" s="1"/>
  <c r="N9" i="5"/>
  <c r="O9" i="5"/>
  <c r="P9" i="5" s="1"/>
  <c r="Q9" i="5"/>
  <c r="R9" i="5"/>
  <c r="T9" i="5"/>
  <c r="U9" i="5"/>
  <c r="V9" i="5" s="1"/>
  <c r="W9" i="5"/>
  <c r="X9" i="5"/>
  <c r="Y9" i="5" s="1"/>
  <c r="Z9" i="5"/>
  <c r="AA9" i="5"/>
  <c r="AC9" i="5"/>
  <c r="AD9" i="5"/>
  <c r="AF9" i="5"/>
  <c r="AG9" i="5"/>
  <c r="E19" i="5"/>
  <c r="F19" i="5"/>
  <c r="H19" i="5"/>
  <c r="I19" i="5"/>
  <c r="K19" i="5"/>
  <c r="L19" i="5"/>
  <c r="M19" i="5" s="1"/>
  <c r="N19" i="5"/>
  <c r="O19" i="5"/>
  <c r="P19" i="5" s="1"/>
  <c r="Q19" i="5"/>
  <c r="R19" i="5"/>
  <c r="S19" i="5" s="1"/>
  <c r="T19" i="5"/>
  <c r="U19" i="5"/>
  <c r="W19" i="5"/>
  <c r="X19" i="5"/>
  <c r="Y19" i="5" s="1"/>
  <c r="Z19" i="5"/>
  <c r="AA19" i="5"/>
  <c r="AC19" i="5"/>
  <c r="AD19" i="5"/>
  <c r="AE19" i="5" s="1"/>
  <c r="AF19" i="5"/>
  <c r="AG19" i="5"/>
  <c r="AH19" i="5" s="1"/>
  <c r="E18" i="5"/>
  <c r="F18" i="5"/>
  <c r="H18" i="5"/>
  <c r="I18" i="5"/>
  <c r="J18" i="5" s="1"/>
  <c r="K18" i="5"/>
  <c r="L18" i="5"/>
  <c r="N18" i="5"/>
  <c r="O18" i="5"/>
  <c r="Q18" i="5"/>
  <c r="R18" i="5"/>
  <c r="S18" i="5" s="1"/>
  <c r="T18" i="5"/>
  <c r="U18" i="5"/>
  <c r="V18" i="5" s="1"/>
  <c r="W18" i="5"/>
  <c r="X18" i="5"/>
  <c r="Y18" i="5" s="1"/>
  <c r="Z18" i="5"/>
  <c r="AA18" i="5"/>
  <c r="AB18" i="5" s="1"/>
  <c r="AC18" i="5"/>
  <c r="AD18" i="5"/>
  <c r="AE18" i="5" s="1"/>
  <c r="AF18" i="5"/>
  <c r="AG18" i="5"/>
  <c r="E24" i="5"/>
  <c r="F24" i="5"/>
  <c r="H24" i="5"/>
  <c r="I24" i="5"/>
  <c r="K24" i="5"/>
  <c r="L24" i="5"/>
  <c r="M24" i="5" s="1"/>
  <c r="N24" i="5"/>
  <c r="O24" i="5"/>
  <c r="P24" i="5" s="1"/>
  <c r="Q24" i="5"/>
  <c r="R24" i="5"/>
  <c r="S24" i="5" s="1"/>
  <c r="T24" i="5"/>
  <c r="U24" i="5"/>
  <c r="V24" i="5" s="1"/>
  <c r="W24" i="5"/>
  <c r="X24" i="5"/>
  <c r="Y24" i="5" s="1"/>
  <c r="Z24" i="5"/>
  <c r="AA24" i="5"/>
  <c r="AB24" i="5" s="1"/>
  <c r="AC24" i="5"/>
  <c r="AD24" i="5"/>
  <c r="AE24" i="5" s="1"/>
  <c r="AF24" i="5"/>
  <c r="AG24" i="5"/>
  <c r="AH24" i="5" s="1"/>
  <c r="E26" i="5"/>
  <c r="F26" i="5"/>
  <c r="G26" i="5" s="1"/>
  <c r="H26" i="5"/>
  <c r="I26" i="5"/>
  <c r="J26" i="5" s="1"/>
  <c r="K26" i="5"/>
  <c r="L26" i="5"/>
  <c r="N26" i="5"/>
  <c r="O26" i="5"/>
  <c r="P26" i="5" s="1"/>
  <c r="Q26" i="5"/>
  <c r="R26" i="5"/>
  <c r="S26" i="5" s="1"/>
  <c r="T26" i="5"/>
  <c r="U26" i="5"/>
  <c r="W26" i="5"/>
  <c r="X26" i="5"/>
  <c r="Y26" i="5" s="1"/>
  <c r="Z26" i="5"/>
  <c r="AA26" i="5"/>
  <c r="AB26" i="5" s="1"/>
  <c r="AC26" i="5"/>
  <c r="AD26" i="5"/>
  <c r="AE26" i="5" s="1"/>
  <c r="AF26" i="5"/>
  <c r="AG26" i="5"/>
  <c r="AH26" i="5" s="1"/>
  <c r="E27" i="5"/>
  <c r="F27" i="5"/>
  <c r="H27" i="5"/>
  <c r="I27" i="5"/>
  <c r="K27" i="5"/>
  <c r="L27" i="5"/>
  <c r="M27" i="5" s="1"/>
  <c r="N27" i="5"/>
  <c r="O27" i="5"/>
  <c r="P27" i="5" s="1"/>
  <c r="Q27" i="5"/>
  <c r="R27" i="5"/>
  <c r="S27" i="5" s="1"/>
  <c r="T27" i="5"/>
  <c r="U27" i="5"/>
  <c r="V27" i="5" s="1"/>
  <c r="W27" i="5"/>
  <c r="X27" i="5"/>
  <c r="Y27" i="5" s="1"/>
  <c r="Z27" i="5"/>
  <c r="AA27" i="5"/>
  <c r="AB27" i="5" s="1"/>
  <c r="AC27" i="5"/>
  <c r="AD27" i="5"/>
  <c r="AE27" i="5" s="1"/>
  <c r="AF27" i="5"/>
  <c r="AG27" i="5"/>
  <c r="AH27" i="5" s="1"/>
  <c r="E12" i="5"/>
  <c r="F12" i="5"/>
  <c r="G12" i="5" s="1"/>
  <c r="H12" i="5"/>
  <c r="I12" i="5"/>
  <c r="J12" i="5" s="1"/>
  <c r="K12" i="5"/>
  <c r="L12" i="5"/>
  <c r="N12" i="5"/>
  <c r="O12" i="5"/>
  <c r="Q12" i="5"/>
  <c r="R12" i="5"/>
  <c r="S12" i="5" s="1"/>
  <c r="T12" i="5"/>
  <c r="U12" i="5"/>
  <c r="V12" i="5" s="1"/>
  <c r="W12" i="5"/>
  <c r="X12" i="5"/>
  <c r="Z12" i="5"/>
  <c r="AA12" i="5"/>
  <c r="AC12" i="5"/>
  <c r="AD12" i="5"/>
  <c r="AE12" i="5" s="1"/>
  <c r="AF12" i="5"/>
  <c r="AG12" i="5"/>
  <c r="E15" i="5"/>
  <c r="F15" i="5"/>
  <c r="H15" i="5"/>
  <c r="I15" i="5"/>
  <c r="J15" i="5" s="1"/>
  <c r="K15" i="5"/>
  <c r="L15" i="5"/>
  <c r="N15" i="5"/>
  <c r="O15" i="5"/>
  <c r="P15" i="5" s="1"/>
  <c r="Q15" i="5"/>
  <c r="R15" i="5"/>
  <c r="S15" i="5" s="1"/>
  <c r="T15" i="5"/>
  <c r="U15" i="5"/>
  <c r="W15" i="5"/>
  <c r="X15" i="5"/>
  <c r="Z15" i="5"/>
  <c r="AA15" i="5"/>
  <c r="AB15" i="5" s="1"/>
  <c r="AC15" i="5"/>
  <c r="AD15" i="5"/>
  <c r="AE15" i="5" s="1"/>
  <c r="AF15" i="5"/>
  <c r="AG15" i="5"/>
  <c r="E29" i="5"/>
  <c r="F29" i="5"/>
  <c r="H29" i="5"/>
  <c r="I29" i="5"/>
  <c r="K29" i="5"/>
  <c r="L29" i="5"/>
  <c r="M29" i="5" s="1"/>
  <c r="N29" i="5"/>
  <c r="O29" i="5"/>
  <c r="P29" i="5" s="1"/>
  <c r="Q29" i="5"/>
  <c r="R29" i="5"/>
  <c r="S29" i="5" s="1"/>
  <c r="T29" i="5"/>
  <c r="U29" i="5"/>
  <c r="V29" i="5" s="1"/>
  <c r="W29" i="5"/>
  <c r="X29" i="5"/>
  <c r="Y29" i="5" s="1"/>
  <c r="Z29" i="5"/>
  <c r="AA29" i="5"/>
  <c r="AB29" i="5" s="1"/>
  <c r="AC29" i="5"/>
  <c r="AD29" i="5"/>
  <c r="AE29" i="5" s="1"/>
  <c r="AF29" i="5"/>
  <c r="AG29" i="5"/>
  <c r="AH29" i="5" s="1"/>
  <c r="E17" i="5"/>
  <c r="F17" i="5"/>
  <c r="H17" i="5"/>
  <c r="I17" i="5"/>
  <c r="K17" i="5"/>
  <c r="L17" i="5"/>
  <c r="M17" i="5" s="1"/>
  <c r="N17" i="5"/>
  <c r="O17" i="5"/>
  <c r="P17" i="5" s="1"/>
  <c r="Q17" i="5"/>
  <c r="R17" i="5"/>
  <c r="S17" i="5" s="1"/>
  <c r="T17" i="5"/>
  <c r="U17" i="5"/>
  <c r="V17" i="5" s="1"/>
  <c r="W17" i="5"/>
  <c r="X17" i="5"/>
  <c r="Y17" i="5" s="1"/>
  <c r="Z17" i="5"/>
  <c r="AA17" i="5"/>
  <c r="AC17" i="5"/>
  <c r="AD17" i="5"/>
  <c r="AF17" i="5"/>
  <c r="AG17" i="5"/>
  <c r="AH17" i="5" s="1"/>
  <c r="E31" i="5"/>
  <c r="F31" i="5"/>
  <c r="H31" i="5"/>
  <c r="I31" i="5"/>
  <c r="J31" i="5" s="1"/>
  <c r="K31" i="5"/>
  <c r="L31" i="5"/>
  <c r="M31" i="5" s="1"/>
  <c r="N31" i="5"/>
  <c r="O31" i="5"/>
  <c r="P31" i="5" s="1"/>
  <c r="Q31" i="5"/>
  <c r="R31" i="5"/>
  <c r="S31" i="5" s="1"/>
  <c r="T31" i="5"/>
  <c r="U31" i="5"/>
  <c r="V31" i="5" s="1"/>
  <c r="W31" i="5"/>
  <c r="X31" i="5"/>
  <c r="Y31" i="5" s="1"/>
  <c r="Z31" i="5"/>
  <c r="AA31" i="5"/>
  <c r="AB31" i="5" s="1"/>
  <c r="AC31" i="5"/>
  <c r="AD31" i="5"/>
  <c r="AE31" i="5" s="1"/>
  <c r="AF31" i="5"/>
  <c r="AG31" i="5"/>
  <c r="AH31" i="5" s="1"/>
  <c r="E32" i="5"/>
  <c r="F32" i="5"/>
  <c r="H32" i="5"/>
  <c r="I32" i="5"/>
  <c r="J32" i="5" s="1"/>
  <c r="K32" i="5"/>
  <c r="L32" i="5"/>
  <c r="M32" i="5" s="1"/>
  <c r="N32" i="5"/>
  <c r="O32" i="5"/>
  <c r="P32" i="5" s="1"/>
  <c r="Q32" i="5"/>
  <c r="R32" i="5"/>
  <c r="S32" i="5" s="1"/>
  <c r="T32" i="5"/>
  <c r="U32" i="5"/>
  <c r="V32" i="5" s="1"/>
  <c r="W32" i="5"/>
  <c r="X32" i="5"/>
  <c r="Y32" i="5" s="1"/>
  <c r="Z32" i="5"/>
  <c r="AA32" i="5"/>
  <c r="AB32" i="5" s="1"/>
  <c r="AC32" i="5"/>
  <c r="AD32" i="5"/>
  <c r="AE32" i="5" s="1"/>
  <c r="AF32" i="5"/>
  <c r="AG32" i="5"/>
  <c r="AH32" i="5" s="1"/>
  <c r="E20" i="5"/>
  <c r="F20" i="5"/>
  <c r="H20" i="5"/>
  <c r="I20" i="5"/>
  <c r="J20" i="5" s="1"/>
  <c r="K20" i="5"/>
  <c r="L20" i="5"/>
  <c r="M20" i="5" s="1"/>
  <c r="N20" i="5"/>
  <c r="O20" i="5"/>
  <c r="P20" i="5" s="1"/>
  <c r="Q20" i="5"/>
  <c r="R20" i="5"/>
  <c r="S20" i="5" s="1"/>
  <c r="T20" i="5"/>
  <c r="U20" i="5"/>
  <c r="V20" i="5" s="1"/>
  <c r="W20" i="5"/>
  <c r="X20" i="5"/>
  <c r="Y20" i="5" s="1"/>
  <c r="Z20" i="5"/>
  <c r="AA20" i="5"/>
  <c r="AB20" i="5" s="1"/>
  <c r="AC20" i="5"/>
  <c r="AD20" i="5"/>
  <c r="AF20" i="5"/>
  <c r="AG20" i="5"/>
  <c r="E34" i="5"/>
  <c r="F34" i="5"/>
  <c r="H34" i="5"/>
  <c r="I34" i="5"/>
  <c r="J34" i="5" s="1"/>
  <c r="K34" i="5"/>
  <c r="L34" i="5"/>
  <c r="M34" i="5" s="1"/>
  <c r="N34" i="5"/>
  <c r="O34" i="5"/>
  <c r="P34" i="5" s="1"/>
  <c r="Q34" i="5"/>
  <c r="R34" i="5"/>
  <c r="S34" i="5" s="1"/>
  <c r="T34" i="5"/>
  <c r="U34" i="5"/>
  <c r="V34" i="5" s="1"/>
  <c r="W34" i="5"/>
  <c r="X34" i="5"/>
  <c r="Y34" i="5" s="1"/>
  <c r="Z34" i="5"/>
  <c r="AA34" i="5"/>
  <c r="AB34" i="5" s="1"/>
  <c r="AC34" i="5"/>
  <c r="AD34" i="5"/>
  <c r="AE34" i="5" s="1"/>
  <c r="AF34" i="5"/>
  <c r="AG34" i="5"/>
  <c r="AH34" i="5" s="1"/>
  <c r="E36" i="5"/>
  <c r="F36" i="5"/>
  <c r="G36" i="5" s="1"/>
  <c r="H36" i="5"/>
  <c r="I36" i="5"/>
  <c r="K36" i="5"/>
  <c r="L36" i="5"/>
  <c r="M36" i="5" s="1"/>
  <c r="N36" i="5"/>
  <c r="O36" i="5"/>
  <c r="P36" i="5" s="1"/>
  <c r="Q36" i="5"/>
  <c r="R36" i="5"/>
  <c r="S36" i="5" s="1"/>
  <c r="T36" i="5"/>
  <c r="U36" i="5"/>
  <c r="V36" i="5" s="1"/>
  <c r="W36" i="5"/>
  <c r="X36" i="5"/>
  <c r="Y36" i="5" s="1"/>
  <c r="Z36" i="5"/>
  <c r="AA36" i="5"/>
  <c r="AB36" i="5" s="1"/>
  <c r="AC36" i="5"/>
  <c r="AD36" i="5"/>
  <c r="AE36" i="5" s="1"/>
  <c r="AF36" i="5"/>
  <c r="AG36" i="5"/>
  <c r="AH36" i="5" s="1"/>
  <c r="E37" i="5"/>
  <c r="F37" i="5"/>
  <c r="G37" i="5" s="1"/>
  <c r="H37" i="5"/>
  <c r="I37" i="5"/>
  <c r="J37" i="5" s="1"/>
  <c r="K37" i="5"/>
  <c r="L37" i="5"/>
  <c r="M37" i="5" s="1"/>
  <c r="N37" i="5"/>
  <c r="O37" i="5"/>
  <c r="P37" i="5" s="1"/>
  <c r="Q37" i="5"/>
  <c r="R37" i="5"/>
  <c r="S37" i="5" s="1"/>
  <c r="T37" i="5"/>
  <c r="U37" i="5"/>
  <c r="V37" i="5" s="1"/>
  <c r="W37" i="5"/>
  <c r="X37" i="5"/>
  <c r="Y37" i="5" s="1"/>
  <c r="Z37" i="5"/>
  <c r="AA37" i="5"/>
  <c r="AC37" i="5"/>
  <c r="AD37" i="5"/>
  <c r="AE37" i="5" s="1"/>
  <c r="AF37" i="5"/>
  <c r="AG37" i="5"/>
  <c r="AH37" i="5" s="1"/>
  <c r="E22" i="5"/>
  <c r="F22" i="5"/>
  <c r="G22" i="5" s="1"/>
  <c r="H22" i="5"/>
  <c r="I22" i="5"/>
  <c r="J22" i="5" s="1"/>
  <c r="K22" i="5"/>
  <c r="L22" i="5"/>
  <c r="M22" i="5" s="1"/>
  <c r="N22" i="5"/>
  <c r="O22" i="5"/>
  <c r="Q22" i="5"/>
  <c r="R22" i="5"/>
  <c r="S22" i="5" s="1"/>
  <c r="T22" i="5"/>
  <c r="U22" i="5"/>
  <c r="V22" i="5" s="1"/>
  <c r="W22" i="5"/>
  <c r="X22" i="5"/>
  <c r="Y22" i="5" s="1"/>
  <c r="Z22" i="5"/>
  <c r="AA22" i="5"/>
  <c r="AC22" i="5"/>
  <c r="AD22" i="5"/>
  <c r="AF22" i="5"/>
  <c r="AG22" i="5"/>
  <c r="E30" i="5"/>
  <c r="F30" i="5"/>
  <c r="G30" i="5" s="1"/>
  <c r="H30" i="5"/>
  <c r="I30" i="5"/>
  <c r="J30" i="5" s="1"/>
  <c r="K30" i="5"/>
  <c r="L30" i="5"/>
  <c r="M30" i="5" s="1"/>
  <c r="N30" i="5"/>
  <c r="O30" i="5"/>
  <c r="P30" i="5" s="1"/>
  <c r="Q30" i="5"/>
  <c r="R30" i="5"/>
  <c r="S30" i="5" s="1"/>
  <c r="T30" i="5"/>
  <c r="U30" i="5"/>
  <c r="V30" i="5" s="1"/>
  <c r="W30" i="5"/>
  <c r="X30" i="5"/>
  <c r="Y30" i="5" s="1"/>
  <c r="Z30" i="5"/>
  <c r="AA30" i="5"/>
  <c r="AC30" i="5"/>
  <c r="AD30" i="5"/>
  <c r="AE30" i="5" s="1"/>
  <c r="AF30" i="5"/>
  <c r="AG30" i="5"/>
  <c r="E28" i="5"/>
  <c r="F28" i="5"/>
  <c r="G28" i="5" s="1"/>
  <c r="H28" i="5"/>
  <c r="I28" i="5"/>
  <c r="J28" i="5" s="1"/>
  <c r="K28" i="5"/>
  <c r="L28" i="5"/>
  <c r="M28" i="5" s="1"/>
  <c r="N28" i="5"/>
  <c r="O28" i="5"/>
  <c r="P28" i="5" s="1"/>
  <c r="Q28" i="5"/>
  <c r="R28" i="5"/>
  <c r="S28" i="5" s="1"/>
  <c r="T28" i="5"/>
  <c r="U28" i="5"/>
  <c r="V28" i="5" s="1"/>
  <c r="W28" i="5"/>
  <c r="X28" i="5"/>
  <c r="Y28" i="5" s="1"/>
  <c r="Z28" i="5"/>
  <c r="AA28" i="5"/>
  <c r="AC28" i="5"/>
  <c r="AD28" i="5"/>
  <c r="AF28" i="5"/>
  <c r="AG28" i="5"/>
  <c r="E38" i="5"/>
  <c r="F38" i="5"/>
  <c r="G38" i="5" s="1"/>
  <c r="H38" i="5"/>
  <c r="I38" i="5"/>
  <c r="J38" i="5" s="1"/>
  <c r="K38" i="5"/>
  <c r="L38" i="5"/>
  <c r="M38" i="5" s="1"/>
  <c r="N38" i="5"/>
  <c r="O38" i="5"/>
  <c r="P38" i="5" s="1"/>
  <c r="Q38" i="5"/>
  <c r="R38" i="5"/>
  <c r="S38" i="5" s="1"/>
  <c r="T38" i="5"/>
  <c r="U38" i="5"/>
  <c r="V38" i="5" s="1"/>
  <c r="W38" i="5"/>
  <c r="X38" i="5"/>
  <c r="Y38" i="5" s="1"/>
  <c r="Z38" i="5"/>
  <c r="AA38" i="5"/>
  <c r="AC38" i="5"/>
  <c r="AD38" i="5"/>
  <c r="AF38" i="5"/>
  <c r="AG38" i="5"/>
  <c r="AH38" i="5" s="1"/>
  <c r="E39" i="5"/>
  <c r="F39" i="5"/>
  <c r="G39" i="5" s="1"/>
  <c r="H39" i="5"/>
  <c r="I39" i="5"/>
  <c r="J39" i="5" s="1"/>
  <c r="K39" i="5"/>
  <c r="L39" i="5"/>
  <c r="M39" i="5" s="1"/>
  <c r="N39" i="5"/>
  <c r="O39" i="5"/>
  <c r="P39" i="5" s="1"/>
  <c r="Q39" i="5"/>
  <c r="R39" i="5"/>
  <c r="S39" i="5" s="1"/>
  <c r="T39" i="5"/>
  <c r="U39" i="5"/>
  <c r="V39" i="5" s="1"/>
  <c r="W39" i="5"/>
  <c r="X39" i="5"/>
  <c r="Y39" i="5" s="1"/>
  <c r="Z39" i="5"/>
  <c r="AA39" i="5"/>
  <c r="AB39" i="5" s="1"/>
  <c r="AC39" i="5"/>
  <c r="AD39" i="5"/>
  <c r="AE39" i="5" s="1"/>
  <c r="AF39" i="5"/>
  <c r="AG39" i="5"/>
  <c r="AH39" i="5" s="1"/>
  <c r="E35" i="5"/>
  <c r="F35" i="5"/>
  <c r="G35" i="5" s="1"/>
  <c r="H35" i="5"/>
  <c r="I35" i="5"/>
  <c r="J35" i="5" s="1"/>
  <c r="K35" i="5"/>
  <c r="L35" i="5"/>
  <c r="M35" i="5" s="1"/>
  <c r="N35" i="5"/>
  <c r="O35" i="5"/>
  <c r="P35" i="5" s="1"/>
  <c r="Q35" i="5"/>
  <c r="R35" i="5"/>
  <c r="S35" i="5" s="1"/>
  <c r="T35" i="5"/>
  <c r="U35" i="5"/>
  <c r="W35" i="5"/>
  <c r="X35" i="5"/>
  <c r="Y35" i="5" s="1"/>
  <c r="Z35" i="5"/>
  <c r="AA35" i="5"/>
  <c r="AB35" i="5" s="1"/>
  <c r="AC35" i="5"/>
  <c r="AD35" i="5"/>
  <c r="AE35" i="5" s="1"/>
  <c r="AF35" i="5"/>
  <c r="AG35" i="5"/>
  <c r="AH35" i="5" s="1"/>
  <c r="O37" i="23"/>
  <c r="P37" i="23"/>
  <c r="S37" i="23" s="1"/>
  <c r="O31" i="24"/>
  <c r="P31" i="24"/>
  <c r="S31" i="24" s="1"/>
  <c r="O21" i="23"/>
  <c r="P21" i="23"/>
  <c r="S21" i="23" s="1"/>
  <c r="O29" i="23"/>
  <c r="P29" i="23"/>
  <c r="S29" i="23" s="1"/>
  <c r="O24" i="23"/>
  <c r="P24" i="23"/>
  <c r="Q24" i="23" s="1"/>
  <c r="O38" i="23"/>
  <c r="P38" i="23"/>
  <c r="R38" i="23" s="1"/>
  <c r="O24" i="24"/>
  <c r="P24" i="24"/>
  <c r="S24" i="24" s="1"/>
  <c r="O34" i="24"/>
  <c r="P34" i="24"/>
  <c r="Q34" i="24" s="1"/>
  <c r="O32" i="24"/>
  <c r="P32" i="24"/>
  <c r="Q32" i="24" s="1"/>
  <c r="O37" i="24"/>
  <c r="P37" i="24"/>
  <c r="Q37" i="24" s="1"/>
  <c r="AH28" i="5" l="1"/>
  <c r="AH30" i="5"/>
  <c r="AH22" i="5"/>
  <c r="AH20" i="5"/>
  <c r="AH15" i="5"/>
  <c r="AH12" i="5"/>
  <c r="AH18" i="5"/>
  <c r="AH9" i="5"/>
  <c r="AH10" i="5"/>
  <c r="AH8" i="5"/>
  <c r="AH7" i="5"/>
  <c r="AI81" i="3"/>
  <c r="AJ69" i="3"/>
  <c r="AM69" i="3" s="1"/>
  <c r="T56" i="20"/>
  <c r="P22" i="5"/>
  <c r="Q31" i="24"/>
  <c r="Y15" i="5"/>
  <c r="Y12" i="5"/>
  <c r="Y8" i="5"/>
  <c r="Y7" i="5"/>
  <c r="T76" i="22"/>
  <c r="AJ64" i="3"/>
  <c r="AK64" i="3" s="1"/>
  <c r="AK88" i="3"/>
  <c r="T55" i="22"/>
  <c r="T65" i="20"/>
  <c r="T62" i="20"/>
  <c r="AJ74" i="3"/>
  <c r="AK74" i="3" s="1"/>
  <c r="AJ68" i="3"/>
  <c r="AK68" i="3" s="1"/>
  <c r="T88" i="20"/>
  <c r="AI71" i="3"/>
  <c r="AL88" i="3"/>
  <c r="AI75" i="3"/>
  <c r="AI61" i="3"/>
  <c r="AN82" i="3"/>
  <c r="AN89" i="3"/>
  <c r="R24" i="24"/>
  <c r="Q17" i="22"/>
  <c r="AN80" i="3"/>
  <c r="AJ87" i="3"/>
  <c r="AL87" i="3" s="1"/>
  <c r="AK90" i="3"/>
  <c r="AI73" i="3"/>
  <c r="AI67" i="3"/>
  <c r="AI50" i="3"/>
  <c r="AJ62" i="3"/>
  <c r="AM62" i="3" s="1"/>
  <c r="AI56" i="3"/>
  <c r="AJ60" i="3"/>
  <c r="AM60" i="3" s="1"/>
  <c r="T60" i="22"/>
  <c r="S42" i="22"/>
  <c r="AJ81" i="3"/>
  <c r="AM81" i="3" s="1"/>
  <c r="AJ66" i="3"/>
  <c r="AM66" i="3" s="1"/>
  <c r="AI70" i="3"/>
  <c r="AI49" i="3"/>
  <c r="Q44" i="22"/>
  <c r="R75" i="22"/>
  <c r="R27" i="22"/>
  <c r="AJ41" i="3"/>
  <c r="AL41" i="3" s="1"/>
  <c r="S58" i="22"/>
  <c r="R18" i="22"/>
  <c r="S38" i="22"/>
  <c r="AI62" i="3"/>
  <c r="AJ61" i="3"/>
  <c r="AL61" i="3" s="1"/>
  <c r="AI83" i="3"/>
  <c r="T75" i="20"/>
  <c r="AJ47" i="3"/>
  <c r="AK47" i="3" s="1"/>
  <c r="AI41" i="3"/>
  <c r="AI58" i="3"/>
  <c r="AI63" i="3"/>
  <c r="AJ59" i="3"/>
  <c r="AL59" i="3" s="1"/>
  <c r="AI79" i="3"/>
  <c r="AI78" i="3"/>
  <c r="AJ50" i="3"/>
  <c r="AK50" i="3" s="1"/>
  <c r="AJ76" i="3"/>
  <c r="AM76" i="3" s="1"/>
  <c r="AJ71" i="3"/>
  <c r="AL71" i="3" s="1"/>
  <c r="AJ73" i="3"/>
  <c r="AK73" i="3" s="1"/>
  <c r="AI28" i="3"/>
  <c r="AJ52" i="3"/>
  <c r="AL52" i="3" s="1"/>
  <c r="AI64" i="3"/>
  <c r="AI54" i="3"/>
  <c r="AJ27" i="3"/>
  <c r="AM27" i="3" s="1"/>
  <c r="AJ75" i="3"/>
  <c r="AM75" i="3" s="1"/>
  <c r="AI46" i="3"/>
  <c r="AJ51" i="3"/>
  <c r="AK51" i="3" s="1"/>
  <c r="AI59" i="3"/>
  <c r="AI74" i="3"/>
  <c r="AI34" i="3"/>
  <c r="AI24" i="3"/>
  <c r="AI51" i="3"/>
  <c r="AJ63" i="3"/>
  <c r="AL63" i="3" s="1"/>
  <c r="AI22" i="3"/>
  <c r="AI8" i="3"/>
  <c r="AJ58" i="3"/>
  <c r="AL58" i="3" s="1"/>
  <c r="AJ49" i="3"/>
  <c r="AM49" i="3" s="1"/>
  <c r="AI92" i="3"/>
  <c r="AI66" i="3"/>
  <c r="AI76" i="3"/>
  <c r="AI39" i="3"/>
  <c r="AJ78" i="3"/>
  <c r="AM78" i="3" s="1"/>
  <c r="AJ24" i="3"/>
  <c r="AL24" i="3" s="1"/>
  <c r="AI40" i="3"/>
  <c r="AI53" i="3"/>
  <c r="AI36" i="3"/>
  <c r="AJ37" i="3"/>
  <c r="AM37" i="3" s="1"/>
  <c r="AI16" i="3"/>
  <c r="AI12" i="3"/>
  <c r="AJ79" i="3"/>
  <c r="AM79" i="3" s="1"/>
  <c r="AJ70" i="3"/>
  <c r="AK70" i="3" s="1"/>
  <c r="AI77" i="3"/>
  <c r="AJ65" i="3"/>
  <c r="AK65" i="3" s="1"/>
  <c r="AJ30" i="3"/>
  <c r="AK30" i="3" s="1"/>
  <c r="AI26" i="3"/>
  <c r="AJ25" i="3"/>
  <c r="AL25" i="3" s="1"/>
  <c r="AJ40" i="3"/>
  <c r="AM40" i="3" s="1"/>
  <c r="AJ67" i="3"/>
  <c r="AK67" i="3" s="1"/>
  <c r="AJ33" i="3"/>
  <c r="AL33" i="3" s="1"/>
  <c r="AI42" i="3"/>
  <c r="AJ39" i="3"/>
  <c r="AL39" i="3" s="1"/>
  <c r="AJ54" i="3"/>
  <c r="AL54" i="3" s="1"/>
  <c r="AJ77" i="3"/>
  <c r="AK77" i="3" s="1"/>
  <c r="AI68" i="3"/>
  <c r="AI37" i="3"/>
  <c r="AJ56" i="3"/>
  <c r="AL56" i="3" s="1"/>
  <c r="AI65" i="3"/>
  <c r="AJ28" i="3"/>
  <c r="AK28" i="3" s="1"/>
  <c r="AJ15" i="3"/>
  <c r="AM15" i="3" s="1"/>
  <c r="AL90" i="3"/>
  <c r="AI17" i="3"/>
  <c r="AJ26" i="3"/>
  <c r="AK26" i="3" s="1"/>
  <c r="AI48" i="3"/>
  <c r="AI30" i="3"/>
  <c r="AJ31" i="3"/>
  <c r="AK31" i="3" s="1"/>
  <c r="AJ16" i="3"/>
  <c r="AK16" i="3" s="1"/>
  <c r="AN84" i="3"/>
  <c r="AJ34" i="3"/>
  <c r="AM34" i="3" s="1"/>
  <c r="AI23" i="3"/>
  <c r="AI44" i="3"/>
  <c r="AI32" i="3"/>
  <c r="AJ36" i="3"/>
  <c r="AL36" i="3" s="1"/>
  <c r="T41" i="20"/>
  <c r="AJ55" i="3"/>
  <c r="AL55" i="3" s="1"/>
  <c r="AI11" i="3"/>
  <c r="AI47" i="3"/>
  <c r="AI27" i="3"/>
  <c r="AJ46" i="3"/>
  <c r="AM46" i="3" s="1"/>
  <c r="AJ18" i="3"/>
  <c r="AK18" i="3" s="1"/>
  <c r="AI35" i="3"/>
  <c r="AJ19" i="3"/>
  <c r="AL19" i="3" s="1"/>
  <c r="AI13" i="3"/>
  <c r="AI14" i="3"/>
  <c r="AI20" i="3"/>
  <c r="AI45" i="3"/>
  <c r="AI25" i="5"/>
  <c r="AJ25" i="5"/>
  <c r="AK25" i="5" s="1"/>
  <c r="R31" i="24"/>
  <c r="AE38" i="5"/>
  <c r="AE28" i="5"/>
  <c r="AE22" i="5"/>
  <c r="AE20" i="5"/>
  <c r="AE17" i="5"/>
  <c r="AE9" i="5"/>
  <c r="AE10" i="5"/>
  <c r="AE13" i="5"/>
  <c r="AE8" i="5"/>
  <c r="AE14" i="5"/>
  <c r="AE7" i="5"/>
  <c r="T26" i="23"/>
  <c r="R37" i="24"/>
  <c r="S37" i="24"/>
  <c r="G8" i="5"/>
  <c r="T20" i="24"/>
  <c r="R67" i="22"/>
  <c r="S87" i="22"/>
  <c r="R42" i="22"/>
  <c r="T42" i="22" s="1"/>
  <c r="R84" i="22"/>
  <c r="Q77" i="22"/>
  <c r="S54" i="22"/>
  <c r="Q75" i="22"/>
  <c r="Q38" i="22"/>
  <c r="Q27" i="22"/>
  <c r="S24" i="22"/>
  <c r="T85" i="22"/>
  <c r="AJ45" i="3"/>
  <c r="AM45" i="3" s="1"/>
  <c r="AJ48" i="3"/>
  <c r="AL48" i="3" s="1"/>
  <c r="AJ8" i="3"/>
  <c r="AM8" i="3" s="1"/>
  <c r="AJ20" i="3"/>
  <c r="AK20" i="3" s="1"/>
  <c r="AJ53" i="3"/>
  <c r="AK53" i="3" s="1"/>
  <c r="AJ32" i="3"/>
  <c r="AM32" i="3" s="1"/>
  <c r="AI69" i="3"/>
  <c r="AJ44" i="3"/>
  <c r="AK44" i="3" s="1"/>
  <c r="AJ72" i="3"/>
  <c r="AL72" i="3" s="1"/>
  <c r="AI6" i="3"/>
  <c r="AJ12" i="3"/>
  <c r="AK12" i="3" s="1"/>
  <c r="AJ10" i="3"/>
  <c r="AK10" i="3" s="1"/>
  <c r="Q19" i="22"/>
  <c r="S68" i="22"/>
  <c r="R13" i="22"/>
  <c r="Q86" i="22"/>
  <c r="AI25" i="3"/>
  <c r="AI33" i="3"/>
  <c r="AI38" i="3"/>
  <c r="AJ42" i="3"/>
  <c r="AL42" i="3" s="1"/>
  <c r="AJ17" i="3"/>
  <c r="AL17" i="3" s="1"/>
  <c r="AI52" i="3"/>
  <c r="AI21" i="3"/>
  <c r="Q47" i="22"/>
  <c r="Q15" i="22"/>
  <c r="S39" i="22"/>
  <c r="T62" i="22"/>
  <c r="T65" i="22"/>
  <c r="AJ13" i="3"/>
  <c r="AK13" i="3" s="1"/>
  <c r="AJ14" i="3"/>
  <c r="AL14" i="3" s="1"/>
  <c r="AJ29" i="3"/>
  <c r="AK29" i="3" s="1"/>
  <c r="AJ43" i="3"/>
  <c r="AK43" i="3" s="1"/>
  <c r="AJ7" i="3"/>
  <c r="AK7" i="3" s="1"/>
  <c r="AI19" i="3"/>
  <c r="AL85" i="3"/>
  <c r="AK85" i="3"/>
  <c r="AM85" i="3"/>
  <c r="AJ38" i="3"/>
  <c r="AM38" i="3" s="1"/>
  <c r="AI72" i="3"/>
  <c r="AJ6" i="3"/>
  <c r="AL6" i="3" s="1"/>
  <c r="AI85" i="3"/>
  <c r="AI15" i="3"/>
  <c r="AJ11" i="3"/>
  <c r="AL11" i="3" s="1"/>
  <c r="AI10" i="3"/>
  <c r="AJ23" i="3"/>
  <c r="AM23" i="3" s="1"/>
  <c r="AI55" i="3"/>
  <c r="AI7" i="3"/>
  <c r="AI43" i="3"/>
  <c r="AI29" i="3"/>
  <c r="AJ22" i="3"/>
  <c r="AK22" i="3" s="1"/>
  <c r="AJ21" i="3"/>
  <c r="AM21" i="3" s="1"/>
  <c r="AI31" i="3"/>
  <c r="AI57" i="3"/>
  <c r="AJ57" i="3"/>
  <c r="AK69" i="3"/>
  <c r="AN86" i="3"/>
  <c r="AK83" i="3"/>
  <c r="AM83" i="3"/>
  <c r="AL83" i="3"/>
  <c r="AJ35" i="3"/>
  <c r="AK92" i="3"/>
  <c r="AL92" i="3"/>
  <c r="AM92" i="3"/>
  <c r="AI18" i="3"/>
  <c r="T52" i="22"/>
  <c r="T59" i="20"/>
  <c r="S67" i="22"/>
  <c r="R40" i="22"/>
  <c r="R47" i="22"/>
  <c r="S90" i="22"/>
  <c r="R77" i="22"/>
  <c r="S44" i="22"/>
  <c r="R15" i="22"/>
  <c r="S10" i="22"/>
  <c r="Q18" i="22"/>
  <c r="Q39" i="22"/>
  <c r="T39" i="22" s="1"/>
  <c r="Q13" i="22"/>
  <c r="S34" i="22"/>
  <c r="R73" i="22"/>
  <c r="R88" i="22"/>
  <c r="R61" i="22"/>
  <c r="R34" i="22"/>
  <c r="R36" i="22"/>
  <c r="S53" i="22"/>
  <c r="R72" i="22"/>
  <c r="S71" i="22"/>
  <c r="R49" i="22"/>
  <c r="S8" i="22"/>
  <c r="R16" i="22"/>
  <c r="S74" i="22"/>
  <c r="R90" i="22"/>
  <c r="Q12" i="22"/>
  <c r="R30" i="22"/>
  <c r="R63" i="22"/>
  <c r="Q74" i="22"/>
  <c r="Q73" i="22"/>
  <c r="Q88" i="22"/>
  <c r="S45" i="22"/>
  <c r="Q61" i="22"/>
  <c r="Q36" i="22"/>
  <c r="Q53" i="22"/>
  <c r="Q72" i="22"/>
  <c r="Q71" i="22"/>
  <c r="Q49" i="22"/>
  <c r="Q8" i="22"/>
  <c r="Q16" i="22"/>
  <c r="R81" i="20"/>
  <c r="J36" i="5"/>
  <c r="AI36" i="5" s="1"/>
  <c r="J9" i="5"/>
  <c r="P10" i="5"/>
  <c r="J16" i="5"/>
  <c r="M16" i="5"/>
  <c r="R29" i="23"/>
  <c r="R21" i="23"/>
  <c r="R37" i="23"/>
  <c r="Q29" i="23"/>
  <c r="Q21" i="23"/>
  <c r="Q37" i="23"/>
  <c r="S7" i="5"/>
  <c r="G7" i="5"/>
  <c r="S11" i="5"/>
  <c r="G11" i="5"/>
  <c r="S34" i="24"/>
  <c r="G32" i="5"/>
  <c r="AJ32" i="5" s="1"/>
  <c r="G19" i="5"/>
  <c r="S9" i="5"/>
  <c r="S21" i="5"/>
  <c r="G21" i="5"/>
  <c r="V13" i="5"/>
  <c r="J13" i="5"/>
  <c r="V35" i="5"/>
  <c r="AJ35" i="5" s="1"/>
  <c r="AB22" i="5"/>
  <c r="J19" i="5"/>
  <c r="S10" i="5"/>
  <c r="G31" i="5"/>
  <c r="AI31" i="5" s="1"/>
  <c r="M26" i="5"/>
  <c r="G24" i="5"/>
  <c r="V19" i="5"/>
  <c r="AB10" i="5"/>
  <c r="M13" i="5"/>
  <c r="J21" i="5"/>
  <c r="AB8" i="5"/>
  <c r="G34" i="5"/>
  <c r="AJ34" i="5" s="1"/>
  <c r="M12" i="5"/>
  <c r="M18" i="5"/>
  <c r="AB9" i="5"/>
  <c r="P14" i="5"/>
  <c r="J7" i="5"/>
  <c r="R77" i="20"/>
  <c r="R42" i="20"/>
  <c r="Q63" i="22"/>
  <c r="Q84" i="22"/>
  <c r="S51" i="22"/>
  <c r="R58" i="22"/>
  <c r="S81" i="22"/>
  <c r="R68" i="22"/>
  <c r="T68" i="22" s="1"/>
  <c r="S26" i="22"/>
  <c r="R10" i="22"/>
  <c r="S69" i="22"/>
  <c r="R54" i="22"/>
  <c r="S41" i="22"/>
  <c r="R45" i="22"/>
  <c r="S56" i="22"/>
  <c r="S80" i="22"/>
  <c r="S20" i="22"/>
  <c r="R24" i="22"/>
  <c r="Q40" i="22"/>
  <c r="S19" i="22"/>
  <c r="Q30" i="22"/>
  <c r="S31" i="22"/>
  <c r="R12" i="22"/>
  <c r="R17" i="22"/>
  <c r="S7" i="22"/>
  <c r="S57" i="22"/>
  <c r="S28" i="22"/>
  <c r="S48" i="22"/>
  <c r="S79" i="22"/>
  <c r="R86" i="22"/>
  <c r="S23" i="22"/>
  <c r="S22" i="22"/>
  <c r="S64" i="22"/>
  <c r="R31" i="22"/>
  <c r="S6" i="22"/>
  <c r="R87" i="22"/>
  <c r="S37" i="22"/>
  <c r="R64" i="22"/>
  <c r="R6" i="22"/>
  <c r="R37" i="22"/>
  <c r="R70" i="22"/>
  <c r="S70" i="22"/>
  <c r="Q92" i="22"/>
  <c r="R92" i="22"/>
  <c r="R9" i="22"/>
  <c r="S9" i="22"/>
  <c r="Q29" i="22"/>
  <c r="R29" i="22"/>
  <c r="Q78" i="22"/>
  <c r="R78" i="22"/>
  <c r="S78" i="22"/>
  <c r="Q33" i="22"/>
  <c r="R33" i="22"/>
  <c r="S33" i="22"/>
  <c r="Q59" i="22"/>
  <c r="R59" i="22"/>
  <c r="S59" i="22"/>
  <c r="Q46" i="22"/>
  <c r="R46" i="22"/>
  <c r="S46" i="22"/>
  <c r="Q32" i="22"/>
  <c r="R32" i="22"/>
  <c r="S32" i="22"/>
  <c r="Q11" i="22"/>
  <c r="R11" i="22"/>
  <c r="S11" i="22"/>
  <c r="Q14" i="22"/>
  <c r="R14" i="22"/>
  <c r="S14" i="22"/>
  <c r="Q66" i="22"/>
  <c r="R66" i="22"/>
  <c r="S66" i="22"/>
  <c r="Q35" i="22"/>
  <c r="R35" i="22"/>
  <c r="S35" i="22"/>
  <c r="Q25" i="22"/>
  <c r="R25" i="22"/>
  <c r="S25" i="22"/>
  <c r="Q82" i="22"/>
  <c r="R82" i="22"/>
  <c r="S82" i="22"/>
  <c r="Q50" i="22"/>
  <c r="R50" i="22"/>
  <c r="S50" i="22"/>
  <c r="Q43" i="22"/>
  <c r="R43" i="22"/>
  <c r="S43" i="22"/>
  <c r="R51" i="22"/>
  <c r="R7" i="22"/>
  <c r="R81" i="22"/>
  <c r="R57" i="22"/>
  <c r="R26" i="22"/>
  <c r="R28" i="22"/>
  <c r="R69" i="22"/>
  <c r="R48" i="22"/>
  <c r="R41" i="22"/>
  <c r="R79" i="22"/>
  <c r="R56" i="22"/>
  <c r="R23" i="22"/>
  <c r="R80" i="22"/>
  <c r="R22" i="22"/>
  <c r="R20" i="22"/>
  <c r="Q77" i="20"/>
  <c r="R87" i="20"/>
  <c r="Q42" i="20"/>
  <c r="Q81" i="20"/>
  <c r="R63" i="20"/>
  <c r="Q87" i="20"/>
  <c r="Q63" i="20"/>
  <c r="J29" i="5"/>
  <c r="AB12" i="5"/>
  <c r="P12" i="5"/>
  <c r="V26" i="5"/>
  <c r="M8" i="5"/>
  <c r="M11" i="5"/>
  <c r="G15" i="5"/>
  <c r="G23" i="5"/>
  <c r="S13" i="5"/>
  <c r="J14" i="5"/>
  <c r="V15" i="5"/>
  <c r="J27" i="5"/>
  <c r="P18" i="5"/>
  <c r="G18" i="5"/>
  <c r="V21" i="5"/>
  <c r="P8" i="5"/>
  <c r="S14" i="5"/>
  <c r="V7" i="5"/>
  <c r="P11" i="5"/>
  <c r="AB13" i="5"/>
  <c r="AB38" i="5"/>
  <c r="G20" i="5"/>
  <c r="M15" i="5"/>
  <c r="G27" i="5"/>
  <c r="J24" i="5"/>
  <c r="AB19" i="5"/>
  <c r="J23" i="5"/>
  <c r="G10" i="5"/>
  <c r="G13" i="5"/>
  <c r="V14" i="5"/>
  <c r="G17" i="5"/>
  <c r="AB28" i="5"/>
  <c r="AB30" i="5"/>
  <c r="AI30" i="5" s="1"/>
  <c r="AB37" i="5"/>
  <c r="AI37" i="5" s="1"/>
  <c r="AB17" i="5"/>
  <c r="M23" i="5"/>
  <c r="J10" i="5"/>
  <c r="P13" i="5"/>
  <c r="G16" i="5"/>
  <c r="AB7" i="5"/>
  <c r="AI39" i="5"/>
  <c r="AJ39" i="5"/>
  <c r="J8" i="5"/>
  <c r="M7" i="5"/>
  <c r="J17" i="5"/>
  <c r="G29" i="5"/>
  <c r="P16" i="5"/>
  <c r="J11" i="5"/>
  <c r="T31" i="24"/>
  <c r="Q38" i="23"/>
  <c r="S24" i="23"/>
  <c r="S38" i="23"/>
  <c r="R24" i="23"/>
  <c r="S32" i="24"/>
  <c r="R34" i="24"/>
  <c r="Q24" i="24"/>
  <c r="R32" i="24"/>
  <c r="E6" i="8"/>
  <c r="F6" i="8"/>
  <c r="H6" i="8"/>
  <c r="I6" i="8"/>
  <c r="K6" i="8"/>
  <c r="L6" i="8"/>
  <c r="N6" i="8"/>
  <c r="O6" i="8"/>
  <c r="Q6" i="8"/>
  <c r="R6" i="8"/>
  <c r="T6" i="8"/>
  <c r="U6" i="8"/>
  <c r="W6" i="8"/>
  <c r="X6" i="8"/>
  <c r="Z6" i="8"/>
  <c r="AA6" i="8"/>
  <c r="AC6" i="8"/>
  <c r="AD6" i="8"/>
  <c r="AF6" i="8"/>
  <c r="AG6" i="8"/>
  <c r="AH6" i="8" s="1"/>
  <c r="E9" i="3"/>
  <c r="F9" i="3"/>
  <c r="H9" i="3"/>
  <c r="I9" i="3"/>
  <c r="K9" i="3"/>
  <c r="L9" i="3"/>
  <c r="N9" i="3"/>
  <c r="O9" i="3"/>
  <c r="Q9" i="3"/>
  <c r="R9" i="3"/>
  <c r="T9" i="3"/>
  <c r="U9" i="3"/>
  <c r="W9" i="3"/>
  <c r="X9" i="3"/>
  <c r="Z9" i="3"/>
  <c r="AA9" i="3"/>
  <c r="AC9" i="3"/>
  <c r="AD9" i="3"/>
  <c r="AF9" i="3"/>
  <c r="AG9" i="3"/>
  <c r="O66" i="20"/>
  <c r="P66" i="20"/>
  <c r="S66" i="20" s="1"/>
  <c r="O89" i="20"/>
  <c r="P89" i="20"/>
  <c r="R89" i="20" s="1"/>
  <c r="O83" i="20"/>
  <c r="P83" i="20"/>
  <c r="R83" i="20" s="1"/>
  <c r="AL69" i="3" l="1"/>
  <c r="T54" i="22"/>
  <c r="T77" i="22"/>
  <c r="AN88" i="3"/>
  <c r="AH9" i="3"/>
  <c r="AL64" i="3"/>
  <c r="T29" i="23"/>
  <c r="T84" i="22"/>
  <c r="T44" i="22"/>
  <c r="AL62" i="3"/>
  <c r="Y6" i="8"/>
  <c r="T37" i="23"/>
  <c r="AI32" i="5"/>
  <c r="T37" i="24"/>
  <c r="T17" i="22"/>
  <c r="AM64" i="3"/>
  <c r="T56" i="22"/>
  <c r="T69" i="22"/>
  <c r="T81" i="22"/>
  <c r="T7" i="22"/>
  <c r="T41" i="22"/>
  <c r="T26" i="22"/>
  <c r="T86" i="22"/>
  <c r="T18" i="22"/>
  <c r="AL74" i="3"/>
  <c r="AM74" i="3"/>
  <c r="T27" i="22"/>
  <c r="AL68" i="3"/>
  <c r="T87" i="20"/>
  <c r="AM68" i="3"/>
  <c r="AK87" i="3"/>
  <c r="AN90" i="3"/>
  <c r="Y9" i="3"/>
  <c r="T21" i="23"/>
  <c r="T24" i="24"/>
  <c r="T34" i="24"/>
  <c r="AK60" i="3"/>
  <c r="AK41" i="3"/>
  <c r="AM87" i="3"/>
  <c r="AM73" i="3"/>
  <c r="T48" i="22"/>
  <c r="T75" i="22"/>
  <c r="AM50" i="3"/>
  <c r="T45" i="22"/>
  <c r="T63" i="22"/>
  <c r="T74" i="22"/>
  <c r="T47" i="22"/>
  <c r="T20" i="22"/>
  <c r="T49" i="22"/>
  <c r="T36" i="22"/>
  <c r="T88" i="22"/>
  <c r="T16" i="22"/>
  <c r="T72" i="22"/>
  <c r="T13" i="22"/>
  <c r="T24" i="22"/>
  <c r="T87" i="22"/>
  <c r="T71" i="22"/>
  <c r="T73" i="22"/>
  <c r="T67" i="22"/>
  <c r="T58" i="22"/>
  <c r="T28" i="22"/>
  <c r="T15" i="22"/>
  <c r="T38" i="22"/>
  <c r="AK62" i="3"/>
  <c r="AL60" i="3"/>
  <c r="AK61" i="3"/>
  <c r="AE9" i="3"/>
  <c r="T19" i="22"/>
  <c r="T79" i="22"/>
  <c r="T37" i="22"/>
  <c r="AL81" i="3"/>
  <c r="AL66" i="3"/>
  <c r="AK81" i="3"/>
  <c r="T31" i="22"/>
  <c r="T40" i="22"/>
  <c r="AK66" i="3"/>
  <c r="T23" i="22"/>
  <c r="T51" i="22"/>
  <c r="AM41" i="3"/>
  <c r="AM61" i="3"/>
  <c r="T30" i="22"/>
  <c r="T34" i="22"/>
  <c r="AK59" i="3"/>
  <c r="AL47" i="3"/>
  <c r="AL76" i="3"/>
  <c r="AM59" i="3"/>
  <c r="AM47" i="3"/>
  <c r="AK71" i="3"/>
  <c r="AM51" i="3"/>
  <c r="AM71" i="3"/>
  <c r="AM24" i="3"/>
  <c r="AM70" i="3"/>
  <c r="AL51" i="3"/>
  <c r="AL73" i="3"/>
  <c r="AL27" i="3"/>
  <c r="AL50" i="3"/>
  <c r="AK34" i="3"/>
  <c r="AK49" i="3"/>
  <c r="AK76" i="3"/>
  <c r="AK52" i="3"/>
  <c r="AK75" i="3"/>
  <c r="AL75" i="3"/>
  <c r="AM52" i="3"/>
  <c r="AL40" i="3"/>
  <c r="AK27" i="3"/>
  <c r="AL46" i="3"/>
  <c r="AM58" i="3"/>
  <c r="AM14" i="3"/>
  <c r="AK15" i="3"/>
  <c r="AM63" i="3"/>
  <c r="AM6" i="3"/>
  <c r="AL49" i="3"/>
  <c r="AM65" i="3"/>
  <c r="AK39" i="3"/>
  <c r="AL28" i="3"/>
  <c r="AL31" i="3"/>
  <c r="AL26" i="3"/>
  <c r="AL79" i="3"/>
  <c r="AK78" i="3"/>
  <c r="AK54" i="3"/>
  <c r="AL16" i="3"/>
  <c r="AM67" i="3"/>
  <c r="AM16" i="3"/>
  <c r="AM30" i="3"/>
  <c r="AL65" i="3"/>
  <c r="AK40" i="3"/>
  <c r="AK56" i="3"/>
  <c r="AK79" i="3"/>
  <c r="AM26" i="3"/>
  <c r="AL67" i="3"/>
  <c r="AM54" i="3"/>
  <c r="AK63" i="3"/>
  <c r="AM39" i="3"/>
  <c r="AL78" i="3"/>
  <c r="AL8" i="3"/>
  <c r="AL12" i="3"/>
  <c r="AK25" i="3"/>
  <c r="AM28" i="3"/>
  <c r="AM18" i="3"/>
  <c r="AL77" i="3"/>
  <c r="AL30" i="3"/>
  <c r="AK58" i="3"/>
  <c r="AK8" i="3"/>
  <c r="AK6" i="3"/>
  <c r="AM25" i="3"/>
  <c r="AL18" i="3"/>
  <c r="AM56" i="3"/>
  <c r="AM12" i="3"/>
  <c r="AK14" i="3"/>
  <c r="AM77" i="3"/>
  <c r="AK33" i="3"/>
  <c r="AL37" i="3"/>
  <c r="AK24" i="3"/>
  <c r="AL21" i="3"/>
  <c r="AL70" i="3"/>
  <c r="AM33" i="3"/>
  <c r="AK11" i="3"/>
  <c r="AK37" i="3"/>
  <c r="AK48" i="3"/>
  <c r="AK55" i="3"/>
  <c r="AL15" i="3"/>
  <c r="AN15" i="3" s="1"/>
  <c r="AM31" i="3"/>
  <c r="AN85" i="3"/>
  <c r="E116" i="18" s="1"/>
  <c r="AL23" i="3"/>
  <c r="AM36" i="3"/>
  <c r="AM29" i="3"/>
  <c r="AM20" i="3"/>
  <c r="AM44" i="3"/>
  <c r="AM10" i="3"/>
  <c r="AL20" i="3"/>
  <c r="AK23" i="3"/>
  <c r="AL44" i="3"/>
  <c r="AL38" i="3"/>
  <c r="AK42" i="3"/>
  <c r="AL10" i="3"/>
  <c r="AM53" i="3"/>
  <c r="AK36" i="3"/>
  <c r="AM42" i="3"/>
  <c r="AL29" i="3"/>
  <c r="AM22" i="3"/>
  <c r="AK38" i="3"/>
  <c r="AL45" i="3"/>
  <c r="AK17" i="3"/>
  <c r="AM43" i="3"/>
  <c r="AM17" i="3"/>
  <c r="AK72" i="3"/>
  <c r="AL53" i="3"/>
  <c r="AK19" i="3"/>
  <c r="AN69" i="3"/>
  <c r="AL34" i="3"/>
  <c r="AL32" i="3"/>
  <c r="AK21" i="3"/>
  <c r="AM11" i="3"/>
  <c r="AM7" i="3"/>
  <c r="AM48" i="3"/>
  <c r="AM13" i="3"/>
  <c r="AK46" i="3"/>
  <c r="AK32" i="3"/>
  <c r="AM72" i="3"/>
  <c r="AL22" i="3"/>
  <c r="AL43" i="3"/>
  <c r="AL7" i="3"/>
  <c r="AK45" i="3"/>
  <c r="AM19" i="3"/>
  <c r="AM55" i="3"/>
  <c r="AL13" i="3"/>
  <c r="AN92" i="3"/>
  <c r="AE6" i="8"/>
  <c r="AM25" i="5"/>
  <c r="AL25" i="5"/>
  <c r="AI22" i="5"/>
  <c r="AI20" i="5"/>
  <c r="AI38" i="5"/>
  <c r="AJ28" i="5"/>
  <c r="AK28" i="5" s="1"/>
  <c r="T38" i="23"/>
  <c r="AJ36" i="5"/>
  <c r="AM36" i="5" s="1"/>
  <c r="AI35" i="5"/>
  <c r="AJ22" i="5"/>
  <c r="AL22" i="5" s="1"/>
  <c r="T6" i="22"/>
  <c r="T10" i="22"/>
  <c r="T90" i="22"/>
  <c r="T8" i="22"/>
  <c r="T53" i="22"/>
  <c r="T61" i="22"/>
  <c r="AN83" i="3"/>
  <c r="AK57" i="3"/>
  <c r="AL57" i="3"/>
  <c r="AM57" i="3"/>
  <c r="AL35" i="3"/>
  <c r="AM35" i="3"/>
  <c r="AK35" i="3"/>
  <c r="T42" i="20"/>
  <c r="T57" i="22"/>
  <c r="T29" i="22"/>
  <c r="T12" i="22"/>
  <c r="T81" i="20"/>
  <c r="T77" i="20"/>
  <c r="AI9" i="5"/>
  <c r="AI21" i="5"/>
  <c r="T24" i="23"/>
  <c r="T32" i="24"/>
  <c r="AJ9" i="5"/>
  <c r="AK9" i="5" s="1"/>
  <c r="AI26" i="5"/>
  <c r="AI34" i="5"/>
  <c r="AJ31" i="5"/>
  <c r="AM31" i="5" s="1"/>
  <c r="AJ14" i="5"/>
  <c r="AM14" i="5" s="1"/>
  <c r="AJ18" i="5"/>
  <c r="AK18" i="5" s="1"/>
  <c r="AI24" i="5"/>
  <c r="AI28" i="5"/>
  <c r="AJ21" i="5"/>
  <c r="AK21" i="5" s="1"/>
  <c r="AJ19" i="5"/>
  <c r="AL19" i="5" s="1"/>
  <c r="AJ37" i="5"/>
  <c r="AK37" i="5" s="1"/>
  <c r="AI7" i="5"/>
  <c r="AJ38" i="5"/>
  <c r="AL38" i="5" s="1"/>
  <c r="AI19" i="5"/>
  <c r="AI18" i="5"/>
  <c r="AJ12" i="5"/>
  <c r="AL12" i="5" s="1"/>
  <c r="AI12" i="5"/>
  <c r="AJ16" i="5"/>
  <c r="AM16" i="5" s="1"/>
  <c r="AI27" i="5"/>
  <c r="AJ24" i="5"/>
  <c r="AM24" i="5" s="1"/>
  <c r="AI13" i="5"/>
  <c r="AJ30" i="5"/>
  <c r="AK30" i="5" s="1"/>
  <c r="AJ10" i="5"/>
  <c r="AM10" i="5" s="1"/>
  <c r="AB9" i="3"/>
  <c r="T22" i="22"/>
  <c r="T25" i="22"/>
  <c r="T66" i="22"/>
  <c r="T46" i="22"/>
  <c r="T64" i="22"/>
  <c r="T80" i="22"/>
  <c r="T9" i="22"/>
  <c r="T43" i="22"/>
  <c r="T70" i="22"/>
  <c r="T50" i="22"/>
  <c r="T11" i="22"/>
  <c r="T33" i="22"/>
  <c r="T14" i="22"/>
  <c r="T59" i="22"/>
  <c r="T82" i="22"/>
  <c r="T35" i="22"/>
  <c r="T32" i="22"/>
  <c r="T78" i="22"/>
  <c r="T92" i="22"/>
  <c r="T63" i="20"/>
  <c r="AJ13" i="5"/>
  <c r="AL13" i="5" s="1"/>
  <c r="AJ26" i="5"/>
  <c r="AL26" i="5" s="1"/>
  <c r="AI23" i="5"/>
  <c r="AJ15" i="5"/>
  <c r="AK15" i="5" s="1"/>
  <c r="AJ27" i="5"/>
  <c r="AM27" i="5" s="1"/>
  <c r="AI10" i="5"/>
  <c r="AI16" i="5"/>
  <c r="AI15" i="5"/>
  <c r="AJ23" i="5"/>
  <c r="AI14" i="5"/>
  <c r="AJ20" i="5"/>
  <c r="AK20" i="5" s="1"/>
  <c r="AJ7" i="5"/>
  <c r="AL7" i="5" s="1"/>
  <c r="AK39" i="5"/>
  <c r="AL39" i="5"/>
  <c r="AM39" i="5"/>
  <c r="AL32" i="5"/>
  <c r="AM32" i="5"/>
  <c r="AK32" i="5"/>
  <c r="AI11" i="5"/>
  <c r="AJ11" i="5"/>
  <c r="AI8" i="5"/>
  <c r="AJ8" i="5"/>
  <c r="AI29" i="5"/>
  <c r="AJ29" i="5"/>
  <c r="AK34" i="5"/>
  <c r="AL34" i="5"/>
  <c r="AM34" i="5"/>
  <c r="AI17" i="5"/>
  <c r="AJ17" i="5"/>
  <c r="AK35" i="5"/>
  <c r="AL35" i="5"/>
  <c r="AM35" i="5"/>
  <c r="M6" i="8"/>
  <c r="AB6" i="8"/>
  <c r="J6" i="8"/>
  <c r="S89" i="20"/>
  <c r="Q89" i="20"/>
  <c r="S83" i="20"/>
  <c r="Q83" i="20"/>
  <c r="S6" i="8"/>
  <c r="R66" i="20"/>
  <c r="Q66" i="20"/>
  <c r="V6" i="8"/>
  <c r="P6" i="8"/>
  <c r="G6" i="8"/>
  <c r="G9" i="3"/>
  <c r="M9" i="3"/>
  <c r="S9" i="3"/>
  <c r="V9" i="3"/>
  <c r="P9" i="3"/>
  <c r="J9" i="3"/>
  <c r="O35" i="23"/>
  <c r="P35" i="23"/>
  <c r="S35" i="23" s="1"/>
  <c r="O55" i="20"/>
  <c r="P55" i="20"/>
  <c r="S55" i="20" s="1"/>
  <c r="AN26" i="3" l="1"/>
  <c r="AN64" i="3"/>
  <c r="E120" i="18" s="1"/>
  <c r="AN74" i="3"/>
  <c r="AN62" i="3"/>
  <c r="AM28" i="5"/>
  <c r="AN67" i="3"/>
  <c r="AN60" i="3"/>
  <c r="E117" i="18" s="1"/>
  <c r="AN68" i="3"/>
  <c r="AN87" i="3"/>
  <c r="AN41" i="3"/>
  <c r="AN50" i="3"/>
  <c r="E115" i="18" s="1"/>
  <c r="AN73" i="3"/>
  <c r="AN25" i="5"/>
  <c r="AN61" i="3"/>
  <c r="E119" i="18" s="1"/>
  <c r="AN66" i="3"/>
  <c r="AN81" i="3"/>
  <c r="AN51" i="3"/>
  <c r="AN8" i="3"/>
  <c r="AN59" i="3"/>
  <c r="AN47" i="3"/>
  <c r="AN71" i="3"/>
  <c r="AN76" i="3"/>
  <c r="AN65" i="3"/>
  <c r="AN46" i="3"/>
  <c r="AN6" i="3"/>
  <c r="AN52" i="3"/>
  <c r="AN24" i="3"/>
  <c r="AN27" i="3"/>
  <c r="AN70" i="3"/>
  <c r="AN34" i="3"/>
  <c r="AN40" i="3"/>
  <c r="AN39" i="3"/>
  <c r="AN75" i="3"/>
  <c r="AN49" i="3"/>
  <c r="AN58" i="3"/>
  <c r="AN14" i="3"/>
  <c r="AN78" i="3"/>
  <c r="AN63" i="3"/>
  <c r="AN31" i="3"/>
  <c r="AN28" i="3"/>
  <c r="AN56" i="3"/>
  <c r="E118" i="18" s="1"/>
  <c r="AN21" i="3"/>
  <c r="AN33" i="3"/>
  <c r="AN77" i="3"/>
  <c r="AN12" i="3"/>
  <c r="AN79" i="3"/>
  <c r="AN54" i="3"/>
  <c r="AN25" i="3"/>
  <c r="AN30" i="3"/>
  <c r="AN16" i="3"/>
  <c r="AN48" i="3"/>
  <c r="AN18" i="3"/>
  <c r="AN37" i="3"/>
  <c r="AN55" i="3"/>
  <c r="AN36" i="3"/>
  <c r="AN11" i="3"/>
  <c r="AN23" i="3"/>
  <c r="AN10" i="3"/>
  <c r="AN42" i="3"/>
  <c r="AN43" i="3"/>
  <c r="AN20" i="3"/>
  <c r="AN17" i="3"/>
  <c r="AN29" i="3"/>
  <c r="AN53" i="3"/>
  <c r="AN44" i="3"/>
  <c r="AN19" i="3"/>
  <c r="AN38" i="3"/>
  <c r="AN13" i="3"/>
  <c r="AN7" i="3"/>
  <c r="AN32" i="3"/>
  <c r="AN72" i="3"/>
  <c r="AN22" i="3"/>
  <c r="AN45" i="3"/>
  <c r="AN57" i="3"/>
  <c r="AL28" i="5"/>
  <c r="AN28" i="5" s="1"/>
  <c r="F123" i="18" s="1"/>
  <c r="AK22" i="5"/>
  <c r="AL36" i="5"/>
  <c r="AK36" i="5"/>
  <c r="AM22" i="5"/>
  <c r="AM9" i="5"/>
  <c r="AL9" i="5"/>
  <c r="AL21" i="5"/>
  <c r="AN35" i="3"/>
  <c r="T66" i="20"/>
  <c r="T83" i="20"/>
  <c r="AL31" i="5"/>
  <c r="AK31" i="5"/>
  <c r="AK24" i="5"/>
  <c r="AL16" i="5"/>
  <c r="AM37" i="5"/>
  <c r="AM18" i="5"/>
  <c r="AK19" i="5"/>
  <c r="AL14" i="5"/>
  <c r="AM21" i="5"/>
  <c r="AK16" i="5"/>
  <c r="AK14" i="5"/>
  <c r="AL18" i="5"/>
  <c r="AM19" i="5"/>
  <c r="AM30" i="5"/>
  <c r="AM15" i="5"/>
  <c r="AL10" i="5"/>
  <c r="AL37" i="5"/>
  <c r="AN37" i="5" s="1"/>
  <c r="AM12" i="5"/>
  <c r="AL24" i="5"/>
  <c r="AN24" i="5" s="1"/>
  <c r="AK26" i="5"/>
  <c r="AK12" i="5"/>
  <c r="AK13" i="5"/>
  <c r="AM38" i="5"/>
  <c r="AL27" i="5"/>
  <c r="AK38" i="5"/>
  <c r="AM20" i="5"/>
  <c r="AM13" i="5"/>
  <c r="AK27" i="5"/>
  <c r="AN27" i="5" s="1"/>
  <c r="AN39" i="5"/>
  <c r="AM26" i="5"/>
  <c r="AL20" i="5"/>
  <c r="AK10" i="5"/>
  <c r="AL30" i="5"/>
  <c r="AM7" i="5"/>
  <c r="T89" i="20"/>
  <c r="AN35" i="5"/>
  <c r="AN34" i="5"/>
  <c r="AN32" i="5"/>
  <c r="AL15" i="5"/>
  <c r="AK7" i="5"/>
  <c r="AL23" i="5"/>
  <c r="AK23" i="5"/>
  <c r="AM23" i="5"/>
  <c r="AL17" i="5"/>
  <c r="AK17" i="5"/>
  <c r="AM17" i="5"/>
  <c r="AK8" i="5"/>
  <c r="AL8" i="5"/>
  <c r="AM8" i="5"/>
  <c r="AM29" i="5"/>
  <c r="AL29" i="5"/>
  <c r="AK29" i="5"/>
  <c r="AK11" i="5"/>
  <c r="AL11" i="5"/>
  <c r="AM11" i="5"/>
  <c r="R35" i="23"/>
  <c r="Q35" i="23"/>
  <c r="AI6" i="8"/>
  <c r="AJ6" i="8"/>
  <c r="AM6" i="8" s="1"/>
  <c r="AI9" i="3"/>
  <c r="AJ9" i="3"/>
  <c r="AL9" i="3" s="1"/>
  <c r="R55" i="20"/>
  <c r="Q55" i="20"/>
  <c r="O78" i="20"/>
  <c r="P78" i="20"/>
  <c r="S78" i="20" s="1"/>
  <c r="O57" i="20"/>
  <c r="P57" i="20"/>
  <c r="Q57" i="20" s="1"/>
  <c r="O43" i="20"/>
  <c r="P43" i="20"/>
  <c r="Q43" i="20" s="1"/>
  <c r="O70" i="20"/>
  <c r="P70" i="20"/>
  <c r="Q70" i="20" s="1"/>
  <c r="O61" i="20"/>
  <c r="P61" i="20"/>
  <c r="S61" i="20" s="1"/>
  <c r="O44" i="20"/>
  <c r="P44" i="20"/>
  <c r="Q44" i="20" s="1"/>
  <c r="O68" i="20"/>
  <c r="P68" i="20"/>
  <c r="Q68" i="20" s="1"/>
  <c r="O6" i="19"/>
  <c r="P6" i="19"/>
  <c r="S6" i="19" s="1"/>
  <c r="O21" i="22"/>
  <c r="P21" i="22"/>
  <c r="S21" i="22" s="1"/>
  <c r="O39" i="24"/>
  <c r="P39" i="24"/>
  <c r="Q39" i="24" s="1"/>
  <c r="O35" i="24"/>
  <c r="P35" i="24"/>
  <c r="Q35" i="24" s="1"/>
  <c r="O69" i="20"/>
  <c r="P69" i="20"/>
  <c r="S69" i="20" s="1"/>
  <c r="O24" i="20"/>
  <c r="P24" i="20"/>
  <c r="Q24" i="20" s="1"/>
  <c r="O84" i="20"/>
  <c r="P84" i="20"/>
  <c r="Q84" i="20" s="1"/>
  <c r="O79" i="20"/>
  <c r="P79" i="20"/>
  <c r="S79" i="20" s="1"/>
  <c r="P73" i="20"/>
  <c r="Q73" i="20" s="1"/>
  <c r="O73" i="20"/>
  <c r="O13" i="24"/>
  <c r="P13" i="24"/>
  <c r="S13" i="24" s="1"/>
  <c r="O27" i="24"/>
  <c r="P27" i="24"/>
  <c r="S27" i="24" s="1"/>
  <c r="O13" i="23"/>
  <c r="P13" i="23"/>
  <c r="S13" i="23" s="1"/>
  <c r="O25" i="23"/>
  <c r="P25" i="23"/>
  <c r="Q25" i="23" s="1"/>
  <c r="H124" i="18" l="1"/>
  <c r="AN36" i="5"/>
  <c r="AN22" i="5"/>
  <c r="F121" i="18" s="1"/>
  <c r="AN9" i="5"/>
  <c r="AN21" i="5"/>
  <c r="AN31" i="5"/>
  <c r="AN19" i="5"/>
  <c r="F103" i="18" s="1"/>
  <c r="E56" i="18"/>
  <c r="E50" i="18"/>
  <c r="E82" i="18"/>
  <c r="AN14" i="5"/>
  <c r="F102" i="18" s="1"/>
  <c r="AN16" i="5"/>
  <c r="AN30" i="5"/>
  <c r="F122" i="18" s="1"/>
  <c r="AN15" i="5"/>
  <c r="AN18" i="5"/>
  <c r="AN10" i="5"/>
  <c r="AN12" i="5"/>
  <c r="AN38" i="5"/>
  <c r="F124" i="18" s="1"/>
  <c r="AN26" i="5"/>
  <c r="AN20" i="5"/>
  <c r="AN13" i="5"/>
  <c r="AN7" i="5"/>
  <c r="AN8" i="5"/>
  <c r="E51" i="18"/>
  <c r="T55" i="20"/>
  <c r="AN11" i="5"/>
  <c r="AN17" i="5"/>
  <c r="AN29" i="5"/>
  <c r="AN23" i="5"/>
  <c r="AK6" i="8"/>
  <c r="T35" i="23"/>
  <c r="AL6" i="8"/>
  <c r="AM9" i="3"/>
  <c r="AK9" i="3"/>
  <c r="Q6" i="19"/>
  <c r="S39" i="24"/>
  <c r="R27" i="24"/>
  <c r="Q27" i="24"/>
  <c r="R6" i="19"/>
  <c r="S44" i="20"/>
  <c r="S70" i="20"/>
  <c r="R70" i="20"/>
  <c r="R61" i="20"/>
  <c r="S57" i="20"/>
  <c r="R78" i="20"/>
  <c r="S68" i="20"/>
  <c r="R44" i="20"/>
  <c r="Q61" i="20"/>
  <c r="S43" i="20"/>
  <c r="R57" i="20"/>
  <c r="Q78" i="20"/>
  <c r="R68" i="20"/>
  <c r="R43" i="20"/>
  <c r="T43" i="20" s="1"/>
  <c r="R21" i="22"/>
  <c r="Q21" i="22"/>
  <c r="R25" i="23"/>
  <c r="R13" i="23"/>
  <c r="S35" i="24"/>
  <c r="R39" i="24"/>
  <c r="R35" i="24"/>
  <c r="R13" i="24"/>
  <c r="Q13" i="24"/>
  <c r="R69" i="20"/>
  <c r="Q69" i="20"/>
  <c r="S24" i="20"/>
  <c r="R24" i="20"/>
  <c r="S84" i="20"/>
  <c r="R79" i="20"/>
  <c r="R84" i="20"/>
  <c r="Q79" i="20"/>
  <c r="R73" i="20"/>
  <c r="S73" i="20"/>
  <c r="Q13" i="23"/>
  <c r="S25" i="23"/>
  <c r="F6" i="5"/>
  <c r="L6" i="5"/>
  <c r="O16" i="19"/>
  <c r="P16" i="19"/>
  <c r="S16" i="19" s="1"/>
  <c r="O16" i="21"/>
  <c r="P16" i="21"/>
  <c r="S16" i="21" s="1"/>
  <c r="O20" i="19"/>
  <c r="P20" i="19"/>
  <c r="S20" i="19" s="1"/>
  <c r="O20" i="21"/>
  <c r="P20" i="21"/>
  <c r="S20" i="21" s="1"/>
  <c r="P21" i="19"/>
  <c r="Q21" i="19" s="1"/>
  <c r="O21" i="19"/>
  <c r="P21" i="21"/>
  <c r="Q21" i="21" s="1"/>
  <c r="O21" i="21"/>
  <c r="E42" i="18"/>
  <c r="F42" i="18"/>
  <c r="E43" i="18"/>
  <c r="G43" i="18"/>
  <c r="E26" i="18"/>
  <c r="G26" i="18"/>
  <c r="E19" i="18"/>
  <c r="F19" i="18"/>
  <c r="E21" i="18"/>
  <c r="F21" i="18"/>
  <c r="E22" i="18"/>
  <c r="G22" i="18"/>
  <c r="F23" i="18"/>
  <c r="G23" i="18"/>
  <c r="F24" i="18"/>
  <c r="G24" i="18"/>
  <c r="F25" i="18"/>
  <c r="G25" i="18"/>
  <c r="E27" i="18"/>
  <c r="G27" i="18"/>
  <c r="F28" i="18"/>
  <c r="G28" i="18"/>
  <c r="F30" i="18"/>
  <c r="G30" i="18"/>
  <c r="E31" i="18"/>
  <c r="F31" i="18"/>
  <c r="G31" i="18"/>
  <c r="F32" i="18"/>
  <c r="G32" i="18"/>
  <c r="F33" i="18"/>
  <c r="G33" i="18"/>
  <c r="F34" i="18"/>
  <c r="G34" i="18"/>
  <c r="F35" i="18"/>
  <c r="G35" i="18"/>
  <c r="E36" i="18"/>
  <c r="G36" i="18"/>
  <c r="F37" i="18"/>
  <c r="G37" i="18"/>
  <c r="F38" i="18"/>
  <c r="G38" i="18"/>
  <c r="F39" i="18"/>
  <c r="G39" i="18"/>
  <c r="F40" i="18"/>
  <c r="G40" i="18"/>
  <c r="F41" i="18"/>
  <c r="G41" i="18"/>
  <c r="F44" i="18"/>
  <c r="G44" i="18"/>
  <c r="G45" i="18"/>
  <c r="F46" i="18"/>
  <c r="E47" i="18"/>
  <c r="G47" i="18"/>
  <c r="F48" i="18"/>
  <c r="G48" i="18"/>
  <c r="E49" i="18"/>
  <c r="G49" i="18"/>
  <c r="F50" i="18"/>
  <c r="G50" i="18"/>
  <c r="E52" i="18"/>
  <c r="F52" i="18"/>
  <c r="F53" i="18"/>
  <c r="G53" i="18"/>
  <c r="F54" i="18"/>
  <c r="G54" i="18"/>
  <c r="F55" i="18"/>
  <c r="G55" i="18"/>
  <c r="F57" i="18"/>
  <c r="G57" i="18"/>
  <c r="F58" i="18"/>
  <c r="G58" i="18"/>
  <c r="E59" i="18"/>
  <c r="F59" i="18"/>
  <c r="E60" i="18"/>
  <c r="G60" i="18"/>
  <c r="F61" i="18"/>
  <c r="G61" i="18"/>
  <c r="E62" i="18"/>
  <c r="F62" i="18"/>
  <c r="G62" i="18"/>
  <c r="E63" i="18"/>
  <c r="F63" i="18"/>
  <c r="E64" i="18"/>
  <c r="G64" i="18"/>
  <c r="F65" i="18"/>
  <c r="G65" i="18"/>
  <c r="E66" i="18"/>
  <c r="F66" i="18"/>
  <c r="E67" i="18"/>
  <c r="G67" i="18"/>
  <c r="F68" i="18"/>
  <c r="G68" i="18"/>
  <c r="E69" i="18"/>
  <c r="G69" i="18"/>
  <c r="F70" i="18"/>
  <c r="G70" i="18"/>
  <c r="E71" i="18"/>
  <c r="G71" i="18"/>
  <c r="F72" i="18"/>
  <c r="G72" i="18"/>
  <c r="F73" i="18"/>
  <c r="G73" i="18"/>
  <c r="F74" i="18"/>
  <c r="G74" i="18"/>
  <c r="E75" i="18"/>
  <c r="G75" i="18"/>
  <c r="E76" i="18"/>
  <c r="G76" i="18"/>
  <c r="E77" i="18"/>
  <c r="G77" i="18"/>
  <c r="F78" i="18"/>
  <c r="G78" i="18"/>
  <c r="F79" i="18"/>
  <c r="G79" i="18"/>
  <c r="F80" i="18"/>
  <c r="G80" i="18"/>
  <c r="E81" i="18"/>
  <c r="F81" i="18"/>
  <c r="G81" i="18"/>
  <c r="F82" i="18"/>
  <c r="G82" i="18"/>
  <c r="G83" i="18"/>
  <c r="F84" i="18"/>
  <c r="G84" i="18"/>
  <c r="F85" i="18"/>
  <c r="G85" i="18"/>
  <c r="F86" i="18"/>
  <c r="G86" i="18"/>
  <c r="F87" i="18"/>
  <c r="G87" i="18"/>
  <c r="F90" i="18"/>
  <c r="G90" i="18"/>
  <c r="E91" i="18"/>
  <c r="F91" i="18"/>
  <c r="E92" i="18"/>
  <c r="G92" i="18"/>
  <c r="E93" i="18"/>
  <c r="F93" i="18"/>
  <c r="F94" i="18"/>
  <c r="G94" i="18"/>
  <c r="F95" i="18"/>
  <c r="G95" i="18"/>
  <c r="E96" i="18"/>
  <c r="F96" i="18"/>
  <c r="F97" i="18"/>
  <c r="G97" i="18"/>
  <c r="E98" i="18"/>
  <c r="F98" i="18"/>
  <c r="E99" i="18"/>
  <c r="F99" i="18"/>
  <c r="F100" i="18"/>
  <c r="E101" i="18"/>
  <c r="E104" i="18"/>
  <c r="F105" i="18"/>
  <c r="F106" i="18"/>
  <c r="E107" i="18"/>
  <c r="F107" i="18"/>
  <c r="F108" i="18"/>
  <c r="E109" i="18"/>
  <c r="E110" i="18"/>
  <c r="F110" i="18"/>
  <c r="E111" i="18"/>
  <c r="F111" i="18"/>
  <c r="F112" i="18"/>
  <c r="E113" i="18"/>
  <c r="F113" i="18"/>
  <c r="E114" i="18"/>
  <c r="E125" i="18"/>
  <c r="F125" i="18"/>
  <c r="P71" i="20"/>
  <c r="Q71" i="20" s="1"/>
  <c r="O71" i="20"/>
  <c r="P46" i="20"/>
  <c r="Q46" i="20" s="1"/>
  <c r="O46" i="20"/>
  <c r="P39" i="20"/>
  <c r="Q39" i="20" s="1"/>
  <c r="O39" i="20"/>
  <c r="P22" i="20"/>
  <c r="Q22" i="20" s="1"/>
  <c r="O22" i="20"/>
  <c r="P12" i="20"/>
  <c r="Q12" i="20" s="1"/>
  <c r="O12" i="20"/>
  <c r="P51" i="20"/>
  <c r="Q51" i="20" s="1"/>
  <c r="O51" i="20"/>
  <c r="O67" i="20"/>
  <c r="P67" i="20"/>
  <c r="S67" i="20" s="1"/>
  <c r="T39" i="24" l="1"/>
  <c r="I124" i="18"/>
  <c r="K124" i="18" s="1"/>
  <c r="T27" i="24"/>
  <c r="I90" i="18"/>
  <c r="AN9" i="3"/>
  <c r="AO91" i="3" s="1"/>
  <c r="G91" i="18"/>
  <c r="AN6" i="8"/>
  <c r="T13" i="23"/>
  <c r="T6" i="19"/>
  <c r="T25" i="23"/>
  <c r="T69" i="20"/>
  <c r="T21" i="22"/>
  <c r="U91" i="22" s="1"/>
  <c r="T44" i="20"/>
  <c r="T78" i="20"/>
  <c r="T57" i="20"/>
  <c r="T70" i="20"/>
  <c r="T24" i="20"/>
  <c r="T68" i="20"/>
  <c r="T61" i="20"/>
  <c r="T13" i="24"/>
  <c r="T35" i="24"/>
  <c r="T84" i="20"/>
  <c r="T79" i="20"/>
  <c r="T73" i="20"/>
  <c r="Q16" i="21"/>
  <c r="R20" i="19"/>
  <c r="Q20" i="19"/>
  <c r="R20" i="21"/>
  <c r="R16" i="21"/>
  <c r="T16" i="21" s="1"/>
  <c r="R16" i="19"/>
  <c r="Q16" i="19"/>
  <c r="J84" i="18"/>
  <c r="I38" i="18"/>
  <c r="J38" i="18"/>
  <c r="Q20" i="21"/>
  <c r="R21" i="19"/>
  <c r="S21" i="19"/>
  <c r="R21" i="21"/>
  <c r="S21" i="21"/>
  <c r="Q67" i="20"/>
  <c r="R67" i="20"/>
  <c r="R71" i="20"/>
  <c r="S71" i="20"/>
  <c r="R46" i="20"/>
  <c r="S46" i="20"/>
  <c r="R39" i="20"/>
  <c r="S39" i="20"/>
  <c r="R22" i="20"/>
  <c r="S22" i="20"/>
  <c r="R12" i="20"/>
  <c r="S12" i="20"/>
  <c r="R51" i="20"/>
  <c r="S51" i="20"/>
  <c r="O17" i="19"/>
  <c r="P17" i="19"/>
  <c r="Q17" i="19" s="1"/>
  <c r="O18" i="19"/>
  <c r="P18" i="19"/>
  <c r="Q18" i="19" s="1"/>
  <c r="O10" i="19"/>
  <c r="P10" i="19"/>
  <c r="R10" i="19" s="1"/>
  <c r="O19" i="19"/>
  <c r="P19" i="19"/>
  <c r="S19" i="19" s="1"/>
  <c r="O13" i="19"/>
  <c r="P13" i="19"/>
  <c r="Q13" i="19" s="1"/>
  <c r="O11" i="19"/>
  <c r="P11" i="19"/>
  <c r="Q11" i="19" s="1"/>
  <c r="O9" i="19"/>
  <c r="P9" i="19"/>
  <c r="R9" i="19" s="1"/>
  <c r="O14" i="19"/>
  <c r="P14" i="19"/>
  <c r="Q14" i="19" s="1"/>
  <c r="O8" i="19"/>
  <c r="P8" i="19"/>
  <c r="R8" i="19" s="1"/>
  <c r="O12" i="19"/>
  <c r="P12" i="19"/>
  <c r="S12" i="19" s="1"/>
  <c r="O15" i="19"/>
  <c r="P15" i="19"/>
  <c r="Q15" i="19" s="1"/>
  <c r="O17" i="21"/>
  <c r="P17" i="21"/>
  <c r="S17" i="21" s="1"/>
  <c r="O18" i="21"/>
  <c r="P18" i="21"/>
  <c r="Q18" i="21" s="1"/>
  <c r="O12" i="21"/>
  <c r="P12" i="21"/>
  <c r="R12" i="21" s="1"/>
  <c r="O19" i="21"/>
  <c r="P19" i="21"/>
  <c r="S19" i="21" s="1"/>
  <c r="O14" i="21"/>
  <c r="P14" i="21"/>
  <c r="Q14" i="21" s="1"/>
  <c r="O10" i="21"/>
  <c r="P10" i="21"/>
  <c r="Q10" i="21" s="1"/>
  <c r="O9" i="21"/>
  <c r="P9" i="21"/>
  <c r="R9" i="21" s="1"/>
  <c r="O11" i="21"/>
  <c r="P11" i="21"/>
  <c r="Q11" i="21" s="1"/>
  <c r="O13" i="21"/>
  <c r="P13" i="21"/>
  <c r="R13" i="21" s="1"/>
  <c r="O6" i="21"/>
  <c r="P6" i="21"/>
  <c r="S6" i="21" s="1"/>
  <c r="O8" i="21"/>
  <c r="P8" i="21"/>
  <c r="Q8" i="21" s="1"/>
  <c r="O15" i="21"/>
  <c r="P15" i="21"/>
  <c r="Q15" i="21" s="1"/>
  <c r="O18" i="23"/>
  <c r="P18" i="23"/>
  <c r="S18" i="23" s="1"/>
  <c r="O15" i="23"/>
  <c r="P15" i="23"/>
  <c r="Q15" i="23" s="1"/>
  <c r="O32" i="23"/>
  <c r="P32" i="23"/>
  <c r="Q32" i="23" s="1"/>
  <c r="O12" i="23"/>
  <c r="P12" i="23"/>
  <c r="R12" i="23" s="1"/>
  <c r="O10" i="23"/>
  <c r="P10" i="23"/>
  <c r="Q10" i="23" s="1"/>
  <c r="O11" i="23"/>
  <c r="P11" i="23"/>
  <c r="Q11" i="23" s="1"/>
  <c r="O27" i="23"/>
  <c r="P27" i="23"/>
  <c r="Q27" i="23" s="1"/>
  <c r="O17" i="23"/>
  <c r="P17" i="23"/>
  <c r="R17" i="23" s="1"/>
  <c r="O36" i="23"/>
  <c r="P36" i="23"/>
  <c r="R36" i="23" s="1"/>
  <c r="O23" i="23"/>
  <c r="P23" i="23"/>
  <c r="Q23" i="23" s="1"/>
  <c r="O16" i="23"/>
  <c r="P16" i="23"/>
  <c r="Q16" i="23" s="1"/>
  <c r="O8" i="23"/>
  <c r="P8" i="23"/>
  <c r="R8" i="23" s="1"/>
  <c r="O14" i="23"/>
  <c r="P14" i="23"/>
  <c r="Q14" i="23" s="1"/>
  <c r="O6" i="23"/>
  <c r="P6" i="23"/>
  <c r="Q6" i="23" s="1"/>
  <c r="O31" i="23"/>
  <c r="P31" i="23"/>
  <c r="Q31" i="23" s="1"/>
  <c r="O7" i="23"/>
  <c r="P7" i="23"/>
  <c r="O30" i="23"/>
  <c r="P30" i="23"/>
  <c r="Q30" i="23" s="1"/>
  <c r="O22" i="23"/>
  <c r="P22" i="23"/>
  <c r="Q22" i="23" s="1"/>
  <c r="O28" i="23"/>
  <c r="P28" i="23"/>
  <c r="R28" i="23" s="1"/>
  <c r="O20" i="23"/>
  <c r="P20" i="23"/>
  <c r="Q20" i="23" s="1"/>
  <c r="O19" i="23"/>
  <c r="P19" i="23"/>
  <c r="Q19" i="23" s="1"/>
  <c r="O33" i="23"/>
  <c r="P33" i="23"/>
  <c r="Q33" i="23" s="1"/>
  <c r="P15" i="24"/>
  <c r="S15" i="24" s="1"/>
  <c r="O15" i="24"/>
  <c r="O26" i="24"/>
  <c r="P26" i="24"/>
  <c r="S26" i="24" s="1"/>
  <c r="O16" i="24"/>
  <c r="P16" i="24"/>
  <c r="S16" i="24" s="1"/>
  <c r="AO15" i="8" l="1"/>
  <c r="AO8" i="8"/>
  <c r="AO14" i="8"/>
  <c r="AO12" i="8"/>
  <c r="AO16" i="8"/>
  <c r="AO11" i="8"/>
  <c r="AO18" i="8"/>
  <c r="AO19" i="8"/>
  <c r="AO9" i="8"/>
  <c r="AO17" i="8"/>
  <c r="AO7" i="8"/>
  <c r="AO20" i="8"/>
  <c r="AO10" i="8"/>
  <c r="AO21" i="8"/>
  <c r="AO13" i="8"/>
  <c r="AO88" i="3"/>
  <c r="AO89" i="3"/>
  <c r="AO82" i="3"/>
  <c r="U89" i="22"/>
  <c r="U83" i="22"/>
  <c r="R7" i="23"/>
  <c r="Q7" i="23"/>
  <c r="U85" i="22"/>
  <c r="U62" i="22"/>
  <c r="U52" i="22"/>
  <c r="U60" i="22"/>
  <c r="U55" i="22"/>
  <c r="U65" i="22"/>
  <c r="U76" i="22"/>
  <c r="AO73" i="3"/>
  <c r="AO74" i="3"/>
  <c r="AO60" i="3"/>
  <c r="AO79" i="3"/>
  <c r="AO50" i="3"/>
  <c r="AO87" i="3"/>
  <c r="AO31" i="3"/>
  <c r="AO6" i="3"/>
  <c r="AO34" i="3"/>
  <c r="AO53" i="3"/>
  <c r="AO37" i="3"/>
  <c r="AO54" i="3"/>
  <c r="AO15" i="3"/>
  <c r="AO62" i="3"/>
  <c r="AO63" i="3"/>
  <c r="AO80" i="3"/>
  <c r="AO65" i="3"/>
  <c r="AO78" i="3"/>
  <c r="AO70" i="3"/>
  <c r="AO10" i="3"/>
  <c r="AO51" i="3"/>
  <c r="AO77" i="3"/>
  <c r="AO21" i="3"/>
  <c r="AO64" i="3"/>
  <c r="AO57" i="3"/>
  <c r="AO72" i="3"/>
  <c r="AO17" i="3"/>
  <c r="AO19" i="3"/>
  <c r="AO20" i="3"/>
  <c r="AO24" i="3"/>
  <c r="AO68" i="3"/>
  <c r="AO46" i="3"/>
  <c r="AO13" i="3"/>
  <c r="AO30" i="3"/>
  <c r="AO29" i="3"/>
  <c r="AO16" i="3"/>
  <c r="AO26" i="3"/>
  <c r="AO76" i="3"/>
  <c r="AO90" i="3"/>
  <c r="AO81" i="3"/>
  <c r="AO8" i="3"/>
  <c r="AO43" i="3"/>
  <c r="AO41" i="3"/>
  <c r="AO47" i="3"/>
  <c r="AO56" i="3"/>
  <c r="AO66" i="3"/>
  <c r="AO32" i="3"/>
  <c r="AO75" i="3"/>
  <c r="AO14" i="3"/>
  <c r="AO36" i="3"/>
  <c r="AO12" i="3"/>
  <c r="AO58" i="3"/>
  <c r="AO40" i="3"/>
  <c r="AO38" i="3"/>
  <c r="AO7" i="3"/>
  <c r="AO83" i="3"/>
  <c r="AO27" i="3"/>
  <c r="AO25" i="3"/>
  <c r="AO44" i="3"/>
  <c r="AO28" i="3"/>
  <c r="AO33" i="3"/>
  <c r="AO92" i="3"/>
  <c r="AO85" i="3"/>
  <c r="AO61" i="3"/>
  <c r="AO48" i="3"/>
  <c r="AO59" i="3"/>
  <c r="AO42" i="3"/>
  <c r="AO22" i="3"/>
  <c r="AO69" i="3"/>
  <c r="AO67" i="3"/>
  <c r="AO45" i="3"/>
  <c r="AO86" i="3"/>
  <c r="AO11" i="3"/>
  <c r="AO39" i="3"/>
  <c r="AO49" i="3"/>
  <c r="AO18" i="3"/>
  <c r="AO71" i="3"/>
  <c r="AO52" i="3"/>
  <c r="AO55" i="3"/>
  <c r="AO84" i="3"/>
  <c r="AO23" i="3"/>
  <c r="AO35" i="3"/>
  <c r="U14" i="22"/>
  <c r="U27" i="22"/>
  <c r="U64" i="22"/>
  <c r="U53" i="22"/>
  <c r="U16" i="22"/>
  <c r="U58" i="22"/>
  <c r="U49" i="22"/>
  <c r="U31" i="22"/>
  <c r="U29" i="22"/>
  <c r="U74" i="22"/>
  <c r="U50" i="22"/>
  <c r="U39" i="22"/>
  <c r="U32" i="22"/>
  <c r="U7" i="22"/>
  <c r="U42" i="22"/>
  <c r="U35" i="22"/>
  <c r="U86" i="22"/>
  <c r="U79" i="22"/>
  <c r="U90" i="22"/>
  <c r="U23" i="22"/>
  <c r="U84" i="22"/>
  <c r="U48" i="22"/>
  <c r="U63" i="22"/>
  <c r="U15" i="22"/>
  <c r="U38" i="22"/>
  <c r="U6" i="22"/>
  <c r="U36" i="22"/>
  <c r="U51" i="22"/>
  <c r="U34" i="22"/>
  <c r="U73" i="22"/>
  <c r="U30" i="22"/>
  <c r="U9" i="22"/>
  <c r="U40" i="22"/>
  <c r="U59" i="22"/>
  <c r="U70" i="22"/>
  <c r="U57" i="22"/>
  <c r="U71" i="22"/>
  <c r="U19" i="22"/>
  <c r="U61" i="22"/>
  <c r="U11" i="22"/>
  <c r="U56" i="22"/>
  <c r="U82" i="22"/>
  <c r="U37" i="22"/>
  <c r="U92" i="22"/>
  <c r="U33" i="22"/>
  <c r="U66" i="22"/>
  <c r="U81" i="22"/>
  <c r="U24" i="22"/>
  <c r="U22" i="22"/>
  <c r="U68" i="22"/>
  <c r="U13" i="22"/>
  <c r="U67" i="22"/>
  <c r="U20" i="22"/>
  <c r="U46" i="22"/>
  <c r="U43" i="22"/>
  <c r="U26" i="22"/>
  <c r="U17" i="22"/>
  <c r="U80" i="22"/>
  <c r="U47" i="22"/>
  <c r="U77" i="22"/>
  <c r="U45" i="22"/>
  <c r="U25" i="22"/>
  <c r="U87" i="22"/>
  <c r="U18" i="22"/>
  <c r="U28" i="22"/>
  <c r="U8" i="22"/>
  <c r="U44" i="22"/>
  <c r="U41" i="22"/>
  <c r="U12" i="22"/>
  <c r="U75" i="22"/>
  <c r="U10" i="22"/>
  <c r="U78" i="22"/>
  <c r="U88" i="22"/>
  <c r="U72" i="22"/>
  <c r="U69" i="22"/>
  <c r="U54" i="22"/>
  <c r="T16" i="19"/>
  <c r="T20" i="19"/>
  <c r="T20" i="21"/>
  <c r="S36" i="23"/>
  <c r="Q36" i="23"/>
  <c r="T21" i="21"/>
  <c r="S6" i="23"/>
  <c r="Q17" i="23"/>
  <c r="T22" i="20"/>
  <c r="T46" i="20"/>
  <c r="T67" i="20"/>
  <c r="Q19" i="19"/>
  <c r="T21" i="19"/>
  <c r="Q9" i="19"/>
  <c r="R13" i="19"/>
  <c r="R23" i="23"/>
  <c r="R18" i="23"/>
  <c r="R17" i="19"/>
  <c r="T71" i="20"/>
  <c r="T39" i="20"/>
  <c r="T12" i="20"/>
  <c r="T51" i="20"/>
  <c r="Q12" i="21"/>
  <c r="R12" i="19"/>
  <c r="Q12" i="19"/>
  <c r="R17" i="21"/>
  <c r="Q17" i="21"/>
  <c r="S17" i="19"/>
  <c r="Q8" i="19"/>
  <c r="Q9" i="21"/>
  <c r="S11" i="23"/>
  <c r="R15" i="23"/>
  <c r="S30" i="23"/>
  <c r="R30" i="23"/>
  <c r="S13" i="19"/>
  <c r="R19" i="19"/>
  <c r="Q10" i="19"/>
  <c r="S15" i="19"/>
  <c r="S14" i="19"/>
  <c r="S11" i="19"/>
  <c r="S18" i="19"/>
  <c r="R15" i="19"/>
  <c r="T15" i="19" s="1"/>
  <c r="S8" i="19"/>
  <c r="R14" i="19"/>
  <c r="S9" i="19"/>
  <c r="R11" i="19"/>
  <c r="S10" i="19"/>
  <c r="R18" i="19"/>
  <c r="S8" i="21"/>
  <c r="S14" i="21"/>
  <c r="R8" i="21"/>
  <c r="R6" i="21"/>
  <c r="Q13" i="21"/>
  <c r="R14" i="21"/>
  <c r="R19" i="21"/>
  <c r="Q6" i="21"/>
  <c r="Q19" i="21"/>
  <c r="S15" i="21"/>
  <c r="S11" i="21"/>
  <c r="S10" i="21"/>
  <c r="S18" i="21"/>
  <c r="R15" i="21"/>
  <c r="S13" i="21"/>
  <c r="R11" i="21"/>
  <c r="S9" i="21"/>
  <c r="R10" i="21"/>
  <c r="S12" i="21"/>
  <c r="R18" i="21"/>
  <c r="S19" i="23"/>
  <c r="S20" i="23"/>
  <c r="S14" i="23"/>
  <c r="S10" i="23"/>
  <c r="Q18" i="23"/>
  <c r="R19" i="23"/>
  <c r="R20" i="23"/>
  <c r="Q28" i="23"/>
  <c r="R6" i="23"/>
  <c r="R14" i="23"/>
  <c r="Q8" i="23"/>
  <c r="R11" i="23"/>
  <c r="R10" i="23"/>
  <c r="Q12" i="23"/>
  <c r="S23" i="23"/>
  <c r="S15" i="23"/>
  <c r="S33" i="23"/>
  <c r="S22" i="23"/>
  <c r="R33" i="23"/>
  <c r="S28" i="23"/>
  <c r="R22" i="23"/>
  <c r="S7" i="23"/>
  <c r="T7" i="23" s="1"/>
  <c r="R31" i="23"/>
  <c r="S8" i="23"/>
  <c r="R16" i="23"/>
  <c r="S17" i="23"/>
  <c r="R27" i="23"/>
  <c r="S12" i="23"/>
  <c r="R32" i="23"/>
  <c r="S31" i="23"/>
  <c r="S16" i="23"/>
  <c r="S27" i="23"/>
  <c r="S32" i="23"/>
  <c r="R15" i="24"/>
  <c r="Q15" i="24"/>
  <c r="R16" i="24"/>
  <c r="R26" i="24"/>
  <c r="Q16" i="24"/>
  <c r="Q26" i="24"/>
  <c r="O37" i="20"/>
  <c r="P37" i="20"/>
  <c r="S37" i="20" s="1"/>
  <c r="O30" i="20"/>
  <c r="P30" i="20"/>
  <c r="S30" i="20" s="1"/>
  <c r="O32" i="20"/>
  <c r="P32" i="20"/>
  <c r="S32" i="20" s="1"/>
  <c r="O54" i="20"/>
  <c r="P54" i="20"/>
  <c r="S54" i="20" s="1"/>
  <c r="F36" i="18" l="1"/>
  <c r="T6" i="21"/>
  <c r="T17" i="23"/>
  <c r="T10" i="23"/>
  <c r="T14" i="23"/>
  <c r="T18" i="23"/>
  <c r="T9" i="19"/>
  <c r="T12" i="19"/>
  <c r="T36" i="23"/>
  <c r="T22" i="23"/>
  <c r="T6" i="23"/>
  <c r="T23" i="23"/>
  <c r="T30" i="23"/>
  <c r="F27" i="18"/>
  <c r="E32" i="18"/>
  <c r="E105" i="18"/>
  <c r="F101" i="18"/>
  <c r="T19" i="19"/>
  <c r="T16" i="23"/>
  <c r="T11" i="23"/>
  <c r="T17" i="19"/>
  <c r="T15" i="23"/>
  <c r="F64" i="18"/>
  <c r="T13" i="19"/>
  <c r="T15" i="21"/>
  <c r="T12" i="21"/>
  <c r="T13" i="21"/>
  <c r="T17" i="21"/>
  <c r="T9" i="21"/>
  <c r="T14" i="21"/>
  <c r="F109" i="18"/>
  <c r="T12" i="23"/>
  <c r="T10" i="19"/>
  <c r="T11" i="19"/>
  <c r="T8" i="21"/>
  <c r="F114" i="18"/>
  <c r="T18" i="21"/>
  <c r="T8" i="19"/>
  <c r="T14" i="19"/>
  <c r="T19" i="21"/>
  <c r="T11" i="21"/>
  <c r="T28" i="23"/>
  <c r="T33" i="23"/>
  <c r="T19" i="23"/>
  <c r="T20" i="23"/>
  <c r="T8" i="23"/>
  <c r="T32" i="23"/>
  <c r="T15" i="24"/>
  <c r="T18" i="19"/>
  <c r="T10" i="21"/>
  <c r="T27" i="23"/>
  <c r="T31" i="23"/>
  <c r="T16" i="24"/>
  <c r="T26" i="24"/>
  <c r="Q37" i="20"/>
  <c r="R37" i="20"/>
  <c r="R30" i="20"/>
  <c r="Q30" i="20"/>
  <c r="R32" i="20"/>
  <c r="Q32" i="20"/>
  <c r="R54" i="20"/>
  <c r="Q54" i="20"/>
  <c r="O40" i="20"/>
  <c r="O72" i="20"/>
  <c r="O85" i="20"/>
  <c r="O45" i="20"/>
  <c r="O21" i="20"/>
  <c r="O50" i="20"/>
  <c r="O6" i="20"/>
  <c r="O80" i="20"/>
  <c r="O18" i="20"/>
  <c r="O36" i="20"/>
  <c r="O92" i="20"/>
  <c r="O74" i="20"/>
  <c r="O34" i="20"/>
  <c r="O27" i="20"/>
  <c r="O7" i="20"/>
  <c r="O38" i="20"/>
  <c r="O14" i="20"/>
  <c r="O9" i="20"/>
  <c r="O35" i="20"/>
  <c r="O82" i="20"/>
  <c r="O29" i="20"/>
  <c r="O33" i="20"/>
  <c r="O17" i="20"/>
  <c r="O25" i="20"/>
  <c r="O13" i="20"/>
  <c r="O26" i="20"/>
  <c r="O53" i="20"/>
  <c r="O19" i="20"/>
  <c r="O47" i="20"/>
  <c r="O52" i="20"/>
  <c r="O64" i="20"/>
  <c r="O58" i="20"/>
  <c r="O48" i="20"/>
  <c r="O16" i="20"/>
  <c r="O49" i="20"/>
  <c r="O15" i="20"/>
  <c r="O11" i="20"/>
  <c r="O31" i="20"/>
  <c r="O8" i="20"/>
  <c r="O23" i="20"/>
  <c r="O20" i="20"/>
  <c r="O10" i="20"/>
  <c r="O60" i="20"/>
  <c r="O28" i="20"/>
  <c r="O76" i="20"/>
  <c r="I113" i="18" l="1"/>
  <c r="AO6" i="8"/>
  <c r="AO9" i="3"/>
  <c r="F22" i="18"/>
  <c r="F60" i="18"/>
  <c r="F69" i="18"/>
  <c r="F75" i="18"/>
  <c r="F67" i="18"/>
  <c r="F49" i="18"/>
  <c r="F104" i="18"/>
  <c r="F71" i="18"/>
  <c r="F47" i="18"/>
  <c r="F26" i="18"/>
  <c r="F77" i="18"/>
  <c r="T32" i="20"/>
  <c r="T37" i="20"/>
  <c r="E85" i="18"/>
  <c r="E87" i="18"/>
  <c r="T30" i="20"/>
  <c r="T54" i="20"/>
  <c r="G59" i="18" l="1"/>
  <c r="J90" i="18"/>
  <c r="I47" i="18"/>
  <c r="G19" i="18"/>
  <c r="G93" i="18"/>
  <c r="G63" i="18"/>
  <c r="G66" i="18"/>
  <c r="G21" i="18"/>
  <c r="P76" i="20"/>
  <c r="Q76" i="20" s="1"/>
  <c r="P28" i="20"/>
  <c r="R28" i="20" s="1"/>
  <c r="P60" i="20"/>
  <c r="R60" i="20" s="1"/>
  <c r="P10" i="20"/>
  <c r="S10" i="20" s="1"/>
  <c r="P20" i="20"/>
  <c r="R20" i="20" s="1"/>
  <c r="P23" i="20"/>
  <c r="Q23" i="20" s="1"/>
  <c r="P8" i="20"/>
  <c r="Q8" i="20" s="1"/>
  <c r="P31" i="20"/>
  <c r="R31" i="20" s="1"/>
  <c r="P11" i="20"/>
  <c r="R11" i="20" s="1"/>
  <c r="P15" i="20"/>
  <c r="Q15" i="20" s="1"/>
  <c r="P49" i="20"/>
  <c r="R49" i="20" s="1"/>
  <c r="P16" i="20"/>
  <c r="R16" i="20" s="1"/>
  <c r="P48" i="20"/>
  <c r="S48" i="20" s="1"/>
  <c r="P58" i="20"/>
  <c r="R58" i="20" s="1"/>
  <c r="P64" i="20"/>
  <c r="Q64" i="20" s="1"/>
  <c r="P52" i="20"/>
  <c r="R52" i="20" s="1"/>
  <c r="P47" i="20"/>
  <c r="R47" i="20" s="1"/>
  <c r="P19" i="20"/>
  <c r="S19" i="20" s="1"/>
  <c r="P53" i="20"/>
  <c r="R53" i="20" s="1"/>
  <c r="P26" i="20"/>
  <c r="R26" i="20" s="1"/>
  <c r="P13" i="20"/>
  <c r="Q13" i="20" s="1"/>
  <c r="P25" i="20"/>
  <c r="R25" i="20" s="1"/>
  <c r="P17" i="20"/>
  <c r="S17" i="20" s="1"/>
  <c r="P33" i="20"/>
  <c r="R33" i="20" s="1"/>
  <c r="P29" i="20"/>
  <c r="R29" i="20" s="1"/>
  <c r="P82" i="20"/>
  <c r="Q82" i="20" s="1"/>
  <c r="P35" i="20"/>
  <c r="R35" i="20" s="1"/>
  <c r="P9" i="20"/>
  <c r="R9" i="20" s="1"/>
  <c r="P14" i="20"/>
  <c r="Q14" i="20" s="1"/>
  <c r="P38" i="20"/>
  <c r="R38" i="20" s="1"/>
  <c r="P7" i="20"/>
  <c r="Q7" i="20" s="1"/>
  <c r="P27" i="20"/>
  <c r="R27" i="20" s="1"/>
  <c r="P34" i="20"/>
  <c r="R34" i="20" s="1"/>
  <c r="P74" i="20"/>
  <c r="Q74" i="20" s="1"/>
  <c r="P92" i="20"/>
  <c r="R92" i="20" s="1"/>
  <c r="P36" i="20"/>
  <c r="Q36" i="20" s="1"/>
  <c r="P18" i="20"/>
  <c r="R18" i="20" s="1"/>
  <c r="P80" i="20"/>
  <c r="Q80" i="20" s="1"/>
  <c r="P6" i="20"/>
  <c r="R6" i="20" s="1"/>
  <c r="P50" i="20"/>
  <c r="R50" i="20" s="1"/>
  <c r="P21" i="20"/>
  <c r="Q21" i="20" s="1"/>
  <c r="P45" i="20"/>
  <c r="Q45" i="20" s="1"/>
  <c r="P85" i="20"/>
  <c r="R85" i="20" s="1"/>
  <c r="P72" i="20"/>
  <c r="Q72" i="20" s="1"/>
  <c r="P40" i="20"/>
  <c r="R40" i="20" s="1"/>
  <c r="P22" i="24"/>
  <c r="R22" i="24" s="1"/>
  <c r="P14" i="24"/>
  <c r="Q14" i="24" s="1"/>
  <c r="P38" i="24"/>
  <c r="Q38" i="24" s="1"/>
  <c r="P23" i="24"/>
  <c r="R23" i="24" s="1"/>
  <c r="P7" i="24"/>
  <c r="Q7" i="24" s="1"/>
  <c r="P8" i="24"/>
  <c r="R8" i="24" s="1"/>
  <c r="P17" i="24"/>
  <c r="R17" i="24" s="1"/>
  <c r="P29" i="24"/>
  <c r="Q29" i="24" s="1"/>
  <c r="P19" i="24"/>
  <c r="Q19" i="24" s="1"/>
  <c r="P12" i="24"/>
  <c r="R12" i="24" s="1"/>
  <c r="P10" i="24"/>
  <c r="R10" i="24" s="1"/>
  <c r="P9" i="24"/>
  <c r="Q9" i="24" s="1"/>
  <c r="P11" i="24"/>
  <c r="R11" i="24" s="1"/>
  <c r="P33" i="24"/>
  <c r="Q33" i="24" s="1"/>
  <c r="P6" i="24"/>
  <c r="Q6" i="24" s="1"/>
  <c r="P21" i="24"/>
  <c r="R21" i="24" s="1"/>
  <c r="P18" i="24"/>
  <c r="R18" i="24" s="1"/>
  <c r="P28" i="24"/>
  <c r="R28" i="24" s="1"/>
  <c r="P36" i="24"/>
  <c r="S36" i="24" s="1"/>
  <c r="G96" i="18" l="1"/>
  <c r="J68" i="18"/>
  <c r="G98" i="18"/>
  <c r="R9" i="24"/>
  <c r="R36" i="24"/>
  <c r="S18" i="24"/>
  <c r="S9" i="24"/>
  <c r="R19" i="24"/>
  <c r="Q36" i="24"/>
  <c r="Q21" i="24"/>
  <c r="S10" i="24"/>
  <c r="S14" i="24"/>
  <c r="S29" i="24"/>
  <c r="S36" i="20"/>
  <c r="S52" i="20"/>
  <c r="Q53" i="20"/>
  <c r="Q48" i="20"/>
  <c r="S20" i="20"/>
  <c r="R14" i="24"/>
  <c r="Q28" i="24"/>
  <c r="Q10" i="24"/>
  <c r="Q8" i="24"/>
  <c r="S19" i="24"/>
  <c r="Q18" i="20"/>
  <c r="Q33" i="20"/>
  <c r="Q26" i="20"/>
  <c r="Q31" i="20"/>
  <c r="S72" i="20"/>
  <c r="R72" i="20"/>
  <c r="S25" i="20"/>
  <c r="R45" i="20"/>
  <c r="S9" i="20"/>
  <c r="Q25" i="20"/>
  <c r="S45" i="20"/>
  <c r="Q50" i="20"/>
  <c r="R48" i="20"/>
  <c r="Q52" i="20"/>
  <c r="S28" i="20"/>
  <c r="Q85" i="20"/>
  <c r="S76" i="20"/>
  <c r="S50" i="20"/>
  <c r="S11" i="20"/>
  <c r="Q27" i="20"/>
  <c r="Q11" i="20"/>
  <c r="Q20" i="20"/>
  <c r="Q18" i="24"/>
  <c r="R6" i="24"/>
  <c r="R7" i="24"/>
  <c r="R14" i="20"/>
  <c r="S29" i="20"/>
  <c r="S16" i="20"/>
  <c r="S6" i="24"/>
  <c r="S7" i="24"/>
  <c r="S14" i="20"/>
  <c r="Q22" i="24"/>
  <c r="S27" i="20"/>
  <c r="Q29" i="20"/>
  <c r="S53" i="20"/>
  <c r="S64" i="20"/>
  <c r="Q16" i="20"/>
  <c r="Q11" i="24"/>
  <c r="S21" i="20"/>
  <c r="S7" i="20"/>
  <c r="Q9" i="20"/>
  <c r="Q28" i="20"/>
  <c r="S6" i="20"/>
  <c r="Q6" i="20"/>
  <c r="R29" i="24"/>
  <c r="Q23" i="24"/>
  <c r="Q17" i="24"/>
  <c r="S38" i="24"/>
  <c r="S33" i="24"/>
  <c r="R38" i="24"/>
  <c r="R33" i="24"/>
  <c r="S8" i="24"/>
  <c r="R17" i="20"/>
  <c r="R19" i="20"/>
  <c r="R10" i="20"/>
  <c r="Q38" i="20"/>
  <c r="S82" i="20"/>
  <c r="Q17" i="20"/>
  <c r="S13" i="20"/>
  <c r="Q19" i="20"/>
  <c r="Q58" i="20"/>
  <c r="S15" i="20"/>
  <c r="S23" i="20"/>
  <c r="Q10" i="20"/>
  <c r="R82" i="20"/>
  <c r="R13" i="20"/>
  <c r="R15" i="20"/>
  <c r="R23" i="20"/>
  <c r="Q34" i="20"/>
  <c r="Q47" i="20"/>
  <c r="Q60" i="20"/>
  <c r="R21" i="20"/>
  <c r="R36" i="20"/>
  <c r="Q40" i="20"/>
  <c r="S80" i="20"/>
  <c r="R80" i="20"/>
  <c r="Q92" i="20"/>
  <c r="R7" i="20"/>
  <c r="R64" i="20"/>
  <c r="R76" i="20"/>
  <c r="Q35" i="20"/>
  <c r="Q49" i="20"/>
  <c r="S8" i="20"/>
  <c r="S74" i="20"/>
  <c r="R74" i="20"/>
  <c r="R8" i="20"/>
  <c r="S40" i="20"/>
  <c r="S85" i="20"/>
  <c r="S18" i="20"/>
  <c r="S92" i="20"/>
  <c r="S34" i="20"/>
  <c r="S38" i="20"/>
  <c r="S35" i="20"/>
  <c r="S33" i="20"/>
  <c r="S26" i="20"/>
  <c r="S47" i="20"/>
  <c r="S58" i="20"/>
  <c r="S49" i="20"/>
  <c r="S31" i="20"/>
  <c r="S60" i="20"/>
  <c r="Q12" i="24"/>
  <c r="S28" i="24"/>
  <c r="S21" i="24"/>
  <c r="S11" i="24"/>
  <c r="S12" i="24"/>
  <c r="S17" i="24"/>
  <c r="S23" i="24"/>
  <c r="S22" i="24"/>
  <c r="E6" i="5" l="1"/>
  <c r="H6" i="5"/>
  <c r="I6" i="5"/>
  <c r="K6" i="5"/>
  <c r="N6" i="5"/>
  <c r="O6" i="5"/>
  <c r="Q6" i="5"/>
  <c r="R6" i="5"/>
  <c r="T6" i="5"/>
  <c r="U6" i="5"/>
  <c r="W6" i="5"/>
  <c r="X6" i="5"/>
  <c r="Z6" i="5"/>
  <c r="AA6" i="5"/>
  <c r="AC6" i="5"/>
  <c r="AD6" i="5"/>
  <c r="AF6" i="5"/>
  <c r="AG6" i="5"/>
  <c r="AE6" i="5" l="1"/>
  <c r="Y6" i="5"/>
  <c r="S6" i="5"/>
  <c r="M6" i="5"/>
  <c r="G6" i="5"/>
  <c r="AH6" i="5"/>
  <c r="AB6" i="5"/>
  <c r="V6" i="5"/>
  <c r="P6" i="5"/>
  <c r="J6" i="5"/>
  <c r="AI6" i="5" l="1"/>
  <c r="AJ6" i="5"/>
  <c r="E18" i="18"/>
  <c r="AL6" i="5" l="1"/>
  <c r="AK6" i="5"/>
  <c r="AM6" i="5"/>
  <c r="AN6" i="5" l="1"/>
  <c r="AO33" i="5" s="1"/>
  <c r="P7" i="19"/>
  <c r="O7" i="19"/>
  <c r="P7" i="21"/>
  <c r="O7" i="21"/>
  <c r="P9" i="23"/>
  <c r="S9" i="23" s="1"/>
  <c r="O9" i="23"/>
  <c r="P25" i="24"/>
  <c r="S25" i="24" s="1"/>
  <c r="O25" i="24"/>
  <c r="AO25" i="5" l="1"/>
  <c r="AO15" i="5"/>
  <c r="AO24" i="5"/>
  <c r="AO31" i="5"/>
  <c r="AO30" i="5"/>
  <c r="AO7" i="5"/>
  <c r="AO39" i="5"/>
  <c r="AO35" i="5"/>
  <c r="AO22" i="5"/>
  <c r="AO16" i="5"/>
  <c r="AO32" i="5"/>
  <c r="AO37" i="5"/>
  <c r="AO27" i="5"/>
  <c r="AO28" i="5"/>
  <c r="AO36" i="5"/>
  <c r="AO18" i="5"/>
  <c r="AO12" i="5"/>
  <c r="AO19" i="5"/>
  <c r="AO34" i="5"/>
  <c r="AO20" i="5"/>
  <c r="AO10" i="5"/>
  <c r="AO23" i="5"/>
  <c r="AO14" i="5"/>
  <c r="AO13" i="5"/>
  <c r="AO38" i="5"/>
  <c r="AO11" i="5"/>
  <c r="AO26" i="5"/>
  <c r="AO17" i="5"/>
  <c r="AO9" i="5"/>
  <c r="AO29" i="5"/>
  <c r="AO8" i="5"/>
  <c r="AO21" i="5"/>
  <c r="F76" i="18"/>
  <c r="I68" i="18" s="1"/>
  <c r="S7" i="19"/>
  <c r="R7" i="19"/>
  <c r="Q7" i="19"/>
  <c r="R7" i="21"/>
  <c r="S7" i="21"/>
  <c r="Q7" i="21"/>
  <c r="Q25" i="24"/>
  <c r="R25" i="24"/>
  <c r="Q9" i="23"/>
  <c r="R9" i="23"/>
  <c r="T7" i="19" l="1"/>
  <c r="U15" i="19" s="1"/>
  <c r="T7" i="21"/>
  <c r="T25" i="24"/>
  <c r="T9" i="23"/>
  <c r="T40" i="20"/>
  <c r="T72" i="20"/>
  <c r="T85" i="20"/>
  <c r="T45" i="20"/>
  <c r="T21" i="20"/>
  <c r="T50" i="20"/>
  <c r="T6" i="20"/>
  <c r="T80" i="20"/>
  <c r="T18" i="20"/>
  <c r="T36" i="20"/>
  <c r="T92" i="20"/>
  <c r="T34" i="20"/>
  <c r="T27" i="20"/>
  <c r="T7" i="20"/>
  <c r="T38" i="20"/>
  <c r="T14" i="20"/>
  <c r="T9" i="20"/>
  <c r="T35" i="20"/>
  <c r="T82" i="20"/>
  <c r="T29" i="20"/>
  <c r="T33" i="20"/>
  <c r="T17" i="20"/>
  <c r="T25" i="20"/>
  <c r="T13" i="20"/>
  <c r="T26" i="20"/>
  <c r="T53" i="20"/>
  <c r="T19" i="20"/>
  <c r="T47" i="20"/>
  <c r="T52" i="20"/>
  <c r="T64" i="20"/>
  <c r="T58" i="20"/>
  <c r="T48" i="20"/>
  <c r="T16" i="20"/>
  <c r="T49" i="20"/>
  <c r="T15" i="20"/>
  <c r="T11" i="20"/>
  <c r="T31" i="20"/>
  <c r="T23" i="20"/>
  <c r="T20" i="20"/>
  <c r="T10" i="20"/>
  <c r="T60" i="20"/>
  <c r="T28" i="20"/>
  <c r="T76" i="20"/>
  <c r="O36" i="24"/>
  <c r="O28" i="24"/>
  <c r="O18" i="24"/>
  <c r="O21" i="24"/>
  <c r="O6" i="24"/>
  <c r="O33" i="24"/>
  <c r="O11" i="24"/>
  <c r="O9" i="24"/>
  <c r="O10" i="24"/>
  <c r="O12" i="24"/>
  <c r="O19" i="24"/>
  <c r="O29" i="24"/>
  <c r="O17" i="24"/>
  <c r="O8" i="24"/>
  <c r="O7" i="24"/>
  <c r="O23" i="24"/>
  <c r="O38" i="24"/>
  <c r="O14" i="24"/>
  <c r="O22" i="24"/>
  <c r="U39" i="23" l="1"/>
  <c r="U37" i="23"/>
  <c r="U26" i="23"/>
  <c r="U35" i="23"/>
  <c r="U24" i="23"/>
  <c r="U38" i="23"/>
  <c r="U29" i="23"/>
  <c r="U21" i="23"/>
  <c r="U6" i="19"/>
  <c r="U16" i="19"/>
  <c r="U21" i="22"/>
  <c r="U20" i="19"/>
  <c r="U21" i="19"/>
  <c r="U20" i="21"/>
  <c r="U21" i="21"/>
  <c r="U16" i="21"/>
  <c r="U13" i="23"/>
  <c r="U25" i="23"/>
  <c r="U6" i="23"/>
  <c r="U11" i="19"/>
  <c r="U10" i="19"/>
  <c r="U8" i="19"/>
  <c r="U13" i="19"/>
  <c r="U19" i="19"/>
  <c r="U18" i="19"/>
  <c r="U9" i="19"/>
  <c r="U12" i="19"/>
  <c r="U14" i="19"/>
  <c r="U17" i="19"/>
  <c r="U11" i="21"/>
  <c r="U13" i="21"/>
  <c r="U14" i="21"/>
  <c r="U12" i="21"/>
  <c r="U10" i="21"/>
  <c r="U18" i="21"/>
  <c r="U9" i="21"/>
  <c r="U19" i="21"/>
  <c r="U6" i="21"/>
  <c r="U17" i="21"/>
  <c r="U15" i="21"/>
  <c r="U8" i="21"/>
  <c r="U12" i="23"/>
  <c r="U31" i="23"/>
  <c r="U14" i="23"/>
  <c r="U23" i="23"/>
  <c r="U36" i="23"/>
  <c r="U19" i="23"/>
  <c r="U33" i="23"/>
  <c r="U8" i="23"/>
  <c r="U10" i="23"/>
  <c r="U32" i="23"/>
  <c r="U18" i="23"/>
  <c r="U27" i="23"/>
  <c r="U30" i="23"/>
  <c r="U28" i="23"/>
  <c r="U7" i="23"/>
  <c r="U20" i="23"/>
  <c r="U11" i="23"/>
  <c r="U22" i="23"/>
  <c r="U17" i="23"/>
  <c r="U15" i="23"/>
  <c r="U16" i="23"/>
  <c r="T11" i="24"/>
  <c r="T8" i="24"/>
  <c r="T10" i="24"/>
  <c r="T18" i="24"/>
  <c r="T23" i="24"/>
  <c r="T38" i="24"/>
  <c r="T14" i="24"/>
  <c r="T33" i="24"/>
  <c r="T19" i="24"/>
  <c r="T21" i="24"/>
  <c r="T12" i="24"/>
  <c r="T6" i="24"/>
  <c r="F18" i="18"/>
  <c r="J47" i="18" l="1"/>
  <c r="I44" i="18"/>
  <c r="T74" i="20"/>
  <c r="T8" i="20"/>
  <c r="T17" i="24"/>
  <c r="T28" i="24"/>
  <c r="T7" i="24"/>
  <c r="T9" i="24"/>
  <c r="T22" i="24"/>
  <c r="T29" i="24"/>
  <c r="T36" i="24"/>
  <c r="U86" i="20" l="1"/>
  <c r="U90" i="20"/>
  <c r="U91" i="20"/>
  <c r="U31" i="24"/>
  <c r="U77" i="20"/>
  <c r="U88" i="20"/>
  <c r="U75" i="20"/>
  <c r="U56" i="20"/>
  <c r="U62" i="20"/>
  <c r="U65" i="20"/>
  <c r="U59" i="20"/>
  <c r="U41" i="20"/>
  <c r="U32" i="24"/>
  <c r="U20" i="24"/>
  <c r="U42" i="20"/>
  <c r="U81" i="20"/>
  <c r="U63" i="20"/>
  <c r="U87" i="20"/>
  <c r="U24" i="24"/>
  <c r="U34" i="24"/>
  <c r="U37" i="24"/>
  <c r="U66" i="20"/>
  <c r="U55" i="20"/>
  <c r="U83" i="20"/>
  <c r="U89" i="20"/>
  <c r="U74" i="20"/>
  <c r="U44" i="20"/>
  <c r="U78" i="20"/>
  <c r="U57" i="20"/>
  <c r="U61" i="20"/>
  <c r="U43" i="20"/>
  <c r="U68" i="20"/>
  <c r="U70" i="20"/>
  <c r="U39" i="24"/>
  <c r="U35" i="24"/>
  <c r="U24" i="20"/>
  <c r="U69" i="20"/>
  <c r="U73" i="20"/>
  <c r="U79" i="20"/>
  <c r="U84" i="20"/>
  <c r="U13" i="24"/>
  <c r="U27" i="24"/>
  <c r="U8" i="20"/>
  <c r="U23" i="20"/>
  <c r="U80" i="20"/>
  <c r="U17" i="20"/>
  <c r="U20" i="20"/>
  <c r="U13" i="20"/>
  <c r="U49" i="20"/>
  <c r="U45" i="20"/>
  <c r="U35" i="20"/>
  <c r="U12" i="20"/>
  <c r="U37" i="20"/>
  <c r="U15" i="20"/>
  <c r="U29" i="20"/>
  <c r="U21" i="20"/>
  <c r="U31" i="20"/>
  <c r="U72" i="20"/>
  <c r="U16" i="20"/>
  <c r="U67" i="20"/>
  <c r="U30" i="20"/>
  <c r="U34" i="20"/>
  <c r="U47" i="20"/>
  <c r="U46" i="20"/>
  <c r="U32" i="20"/>
  <c r="U18" i="20"/>
  <c r="U64" i="20"/>
  <c r="U7" i="20"/>
  <c r="U11" i="20"/>
  <c r="U33" i="20"/>
  <c r="U50" i="20"/>
  <c r="U53" i="20"/>
  <c r="U10" i="20"/>
  <c r="U36" i="20"/>
  <c r="U22" i="20"/>
  <c r="U71" i="20"/>
  <c r="U54" i="20"/>
  <c r="U58" i="20"/>
  <c r="U14" i="20"/>
  <c r="U40" i="20"/>
  <c r="U25" i="20"/>
  <c r="U6" i="20"/>
  <c r="U48" i="20"/>
  <c r="U9" i="20"/>
  <c r="U82" i="20"/>
  <c r="U85" i="20"/>
  <c r="U39" i="20"/>
  <c r="U19" i="20"/>
  <c r="U38" i="20"/>
  <c r="U52" i="20"/>
  <c r="U76" i="20"/>
  <c r="U27" i="20"/>
  <c r="U60" i="20"/>
  <c r="U92" i="20"/>
  <c r="U26" i="20"/>
  <c r="U28" i="20"/>
  <c r="U51" i="20"/>
  <c r="U15" i="24"/>
  <c r="U26" i="24"/>
  <c r="U16" i="24"/>
  <c r="U7" i="19"/>
  <c r="U7" i="21"/>
  <c r="U18" i="24"/>
  <c r="U19" i="24"/>
  <c r="U17" i="24"/>
  <c r="U28" i="24"/>
  <c r="U7" i="24"/>
  <c r="U36" i="24"/>
  <c r="U8" i="24"/>
  <c r="U29" i="24"/>
  <c r="U12" i="24"/>
  <c r="U38" i="24"/>
  <c r="U23" i="24"/>
  <c r="U22" i="24"/>
  <c r="U25" i="24"/>
  <c r="U6" i="24"/>
  <c r="U10" i="24"/>
  <c r="U33" i="24"/>
  <c r="U9" i="24"/>
  <c r="U21" i="24"/>
  <c r="U14" i="24"/>
  <c r="U11" i="24"/>
  <c r="U9" i="23"/>
  <c r="G18" i="18" l="1"/>
  <c r="J27" i="18" s="1"/>
  <c r="AO6" i="5" l="1"/>
  <c r="E73" i="18" l="1"/>
  <c r="E55" i="18"/>
  <c r="E100" i="18"/>
  <c r="E74" i="18"/>
  <c r="E37" i="18"/>
  <c r="E35" i="18"/>
  <c r="E97" i="18" l="1"/>
  <c r="E53" i="18"/>
  <c r="E72" i="18"/>
  <c r="E41" i="18"/>
  <c r="E58" i="18"/>
  <c r="E86" i="18"/>
  <c r="E90" i="18"/>
  <c r="H90" i="18" s="1"/>
  <c r="E80" i="18"/>
  <c r="E79" i="18"/>
  <c r="E108" i="18"/>
  <c r="E40" i="18"/>
  <c r="E61" i="18"/>
  <c r="E106" i="18"/>
  <c r="E94" i="18"/>
  <c r="E78" i="18"/>
  <c r="E57" i="18"/>
  <c r="E84" i="18"/>
  <c r="E95" i="18"/>
  <c r="E112" i="18"/>
  <c r="E65" i="18"/>
  <c r="E83" i="18"/>
  <c r="E28" i="18"/>
  <c r="E34" i="18"/>
  <c r="E70" i="18"/>
  <c r="E54" i="18"/>
  <c r="E68" i="18"/>
  <c r="E38" i="18"/>
  <c r="E48" i="18"/>
  <c r="E25" i="18"/>
  <c r="E30" i="18"/>
  <c r="E39" i="18"/>
  <c r="E33" i="18"/>
  <c r="E24" i="18"/>
  <c r="H38" i="18" l="1"/>
  <c r="H113" i="18"/>
  <c r="K113" i="18" s="1"/>
  <c r="K84" i="18"/>
  <c r="H47" i="18"/>
  <c r="E23" i="18"/>
  <c r="H68" i="18"/>
  <c r="K68" i="18" s="1"/>
  <c r="H98" i="18" l="1"/>
  <c r="H27" i="18"/>
  <c r="K90" i="18"/>
  <c r="I98" i="18"/>
  <c r="J98" i="18"/>
  <c r="K47" i="18" l="1"/>
  <c r="J44" i="18"/>
  <c r="K44" i="18" s="1"/>
  <c r="I27" i="18"/>
  <c r="K98" i="18"/>
  <c r="K38" i="18" l="1"/>
  <c r="K27" i="18" l="1"/>
  <c r="L113" i="18" l="1"/>
  <c r="L124" i="18"/>
  <c r="L27" i="18"/>
  <c r="L84" i="18"/>
  <c r="L68" i="18"/>
  <c r="L90" i="18"/>
  <c r="L44" i="18"/>
  <c r="L98" i="18"/>
  <c r="L47" i="18"/>
  <c r="L38" i="18"/>
</calcChain>
</file>

<file path=xl/sharedStrings.xml><?xml version="1.0" encoding="utf-8"?>
<sst xmlns="http://schemas.openxmlformats.org/spreadsheetml/2006/main" count="1476" uniqueCount="284">
  <si>
    <t>Club de licence</t>
  </si>
  <si>
    <t>Index</t>
  </si>
  <si>
    <t>Cardona Christian</t>
  </si>
  <si>
    <t>Davignon Philippe</t>
  </si>
  <si>
    <t>Girault Robert</t>
  </si>
  <si>
    <t>Cap D'Agde</t>
  </si>
  <si>
    <t>Vignal Eliane</t>
  </si>
  <si>
    <t>Pannetier Sylvain</t>
  </si>
  <si>
    <t>Bonnot Alain</t>
  </si>
  <si>
    <t>Font Romeu</t>
  </si>
  <si>
    <t>Girondon Serge</t>
  </si>
  <si>
    <t>St Thomas</t>
  </si>
  <si>
    <t>Renty Claude</t>
  </si>
  <si>
    <t>Boussat Francis</t>
  </si>
  <si>
    <t>Pomeon Nicolas</t>
  </si>
  <si>
    <t>Ste Rose</t>
  </si>
  <si>
    <t>Masanet Jean Pierre</t>
  </si>
  <si>
    <t>St Cyprien</t>
  </si>
  <si>
    <t>NOM PRENOM</t>
  </si>
  <si>
    <t>SV</t>
  </si>
  <si>
    <t>VETERANS MESSIEURS</t>
  </si>
  <si>
    <t>VETERANS DAMES</t>
  </si>
  <si>
    <t>Maurel Simon</t>
  </si>
  <si>
    <t>Senon Jean</t>
  </si>
  <si>
    <t>Barny Bernard</t>
  </si>
  <si>
    <t>Pareja Jean Michel</t>
  </si>
  <si>
    <t>Fontcaude</t>
  </si>
  <si>
    <t>Bastide Gérard</t>
  </si>
  <si>
    <t>Leszczynski Richard</t>
  </si>
  <si>
    <t>Jolibois Marc</t>
  </si>
  <si>
    <t>Heiz Patrice</t>
  </si>
  <si>
    <t>Nimes Vacquer.</t>
  </si>
  <si>
    <t>Dellamore Serge</t>
  </si>
  <si>
    <t>Bousquet Jean Paul</t>
  </si>
  <si>
    <t>Hooghe Alain</t>
  </si>
  <si>
    <t>Rousseau Patrick</t>
  </si>
  <si>
    <t>Grande Motte</t>
  </si>
  <si>
    <t>Nicolas Guy</t>
  </si>
  <si>
    <t>Leweurs Jean-Paul</t>
  </si>
  <si>
    <t>Diascorn Corentin</t>
  </si>
  <si>
    <t>Paris Pereira Jose</t>
  </si>
  <si>
    <t>Duez Pascal</t>
  </si>
  <si>
    <t>Vignat Guy</t>
  </si>
  <si>
    <t>Aupetitgendre Michel</t>
  </si>
  <si>
    <t>Barand Henri</t>
  </si>
  <si>
    <t>Pradat Patrice</t>
  </si>
  <si>
    <t>Souchu Paoli Chantal</t>
  </si>
  <si>
    <t>Mercadier Nicole</t>
  </si>
  <si>
    <t>Manric Bernadette</t>
  </si>
  <si>
    <t>Fortier Mireille</t>
  </si>
  <si>
    <t>Cardona Francoise</t>
  </si>
  <si>
    <t>H</t>
  </si>
  <si>
    <t>D</t>
  </si>
  <si>
    <t>Avarguez Bernard</t>
  </si>
  <si>
    <t>Enard Jean-Louis</t>
  </si>
  <si>
    <t>D Aleyrac Jacques</t>
  </si>
  <si>
    <t>Monsillon Etienne</t>
  </si>
  <si>
    <t>Dupont Francis</t>
  </si>
  <si>
    <t>Colin Christian</t>
  </si>
  <si>
    <t>Wallet Gerard</t>
  </si>
  <si>
    <t>Berscheid Etienne</t>
  </si>
  <si>
    <t>Decocq Philippe</t>
  </si>
  <si>
    <t>Reinhalter Alix</t>
  </si>
  <si>
    <t>Eschbach Jean-Marie</t>
  </si>
  <si>
    <t>Pouillat Alain</t>
  </si>
  <si>
    <t>Tardieu Marie-Francoise</t>
  </si>
  <si>
    <t>Jervolino Michelle</t>
  </si>
  <si>
    <t>Portal Catherine</t>
  </si>
  <si>
    <t>Dutilleul Daniele</t>
  </si>
  <si>
    <t>Viguié Brigitte</t>
  </si>
  <si>
    <t>Rhodes Mike</t>
  </si>
  <si>
    <t>Thierry Daniel</t>
  </si>
  <si>
    <t>Baragnon Bernard</t>
  </si>
  <si>
    <t>Larosa Pierre</t>
  </si>
  <si>
    <t>Boularand Jacques</t>
  </si>
  <si>
    <t>Reverbel Guy</t>
  </si>
  <si>
    <t>Poux Chantal</t>
  </si>
  <si>
    <t>Renty Marie-Francoise</t>
  </si>
  <si>
    <t>Carre Marie-Annick</t>
  </si>
  <si>
    <t>Gangnery Joel</t>
  </si>
  <si>
    <t>Guillemin Henri</t>
  </si>
  <si>
    <t xml:space="preserve">Cap D'Agde </t>
  </si>
  <si>
    <t>RANG</t>
  </si>
  <si>
    <t>VETERANS  2021</t>
  </si>
  <si>
    <t>Nimes Vacqu..</t>
  </si>
  <si>
    <t>JOUE</t>
  </si>
  <si>
    <t>RGT</t>
  </si>
  <si>
    <t>RESULTATS  EQUIPE</t>
  </si>
  <si>
    <t>Total BRUT NET</t>
  </si>
  <si>
    <t>IDX</t>
  </si>
  <si>
    <t xml:space="preserve">   + BAS SCORE 2</t>
  </si>
  <si>
    <t xml:space="preserve">   + BAS SCORE 1</t>
  </si>
  <si>
    <t xml:space="preserve">   + BAS SCORE 3</t>
  </si>
  <si>
    <t>DES 7 Meilleurs RENCONTRES</t>
  </si>
  <si>
    <t>3 H + 1 D +  1 SV</t>
  </si>
  <si>
    <t>TOTAL : 7 MEILLEURES RENCONTRES</t>
  </si>
  <si>
    <t>Catégories</t>
  </si>
  <si>
    <t>BRUT</t>
  </si>
  <si>
    <t>Total</t>
  </si>
  <si>
    <t>TOTAL SUR LES 7  MEILLEURES RENCONTRES</t>
  </si>
  <si>
    <t>NET</t>
  </si>
  <si>
    <t xml:space="preserve"> + BAS SCORE 2</t>
  </si>
  <si>
    <t xml:space="preserve">  + BAS SCORE 1</t>
  </si>
  <si>
    <t>NOMS PRENOMS</t>
  </si>
  <si>
    <t>CLUB DE LICENCE</t>
  </si>
  <si>
    <t>BRUT + NET</t>
  </si>
  <si>
    <t>Zerbib Jean-Jacques</t>
  </si>
  <si>
    <t>Gonin Régis</t>
  </si>
  <si>
    <t>Tkaczuk Guy</t>
  </si>
  <si>
    <t>Barre Jean-Paul</t>
  </si>
  <si>
    <t>Rolland Jean-Jacques</t>
  </si>
  <si>
    <t>Casteran Didier</t>
  </si>
  <si>
    <t>Drillon Alain</t>
  </si>
  <si>
    <t>Nain Bernard</t>
  </si>
  <si>
    <t>Florini Yannick</t>
  </si>
  <si>
    <t xml:space="preserve">Florini Yannick </t>
  </si>
  <si>
    <t>Bensa Jacques</t>
  </si>
  <si>
    <t>Goiffon Daniel</t>
  </si>
  <si>
    <t>Molle Gérard</t>
  </si>
  <si>
    <t>Lavalle Patrick</t>
  </si>
  <si>
    <t>Roques Michel</t>
  </si>
  <si>
    <t>Veroux Pierre</t>
  </si>
  <si>
    <t>Borne André</t>
  </si>
  <si>
    <t>Benmalek Mohamed</t>
  </si>
  <si>
    <t>Garcia Christian</t>
  </si>
  <si>
    <t>Millet Patrice</t>
  </si>
  <si>
    <t>Brut</t>
  </si>
  <si>
    <t>Net</t>
  </si>
  <si>
    <t>B+N</t>
  </si>
  <si>
    <t>CLASSEMENT</t>
  </si>
  <si>
    <t>La Grande Motte
09/06</t>
  </si>
  <si>
    <t>Le Cap d'Agde
01/07</t>
  </si>
  <si>
    <t>Vacquerolles
26/08</t>
  </si>
  <si>
    <t>Saint Thomas
19/10</t>
  </si>
  <si>
    <t>Fontcaude
28/10</t>
  </si>
  <si>
    <t>MASSANE  
09/11</t>
  </si>
  <si>
    <t>Carcassonne
23/09</t>
  </si>
  <si>
    <t>Campagne
30/08</t>
  </si>
  <si>
    <t>Grande Motte                   Mercredi 9 juin</t>
  </si>
  <si>
    <t>Le Cap d'Agde    Jeudi 1er juillet</t>
  </si>
  <si>
    <t>Vacquerolles            Jeudi 26 août</t>
  </si>
  <si>
    <t>Campagne
Lundi 30 août</t>
  </si>
  <si>
    <t>Fontcaude
Jeudi 28 oct.</t>
  </si>
  <si>
    <t>Carcassonne
Mardi 23 sept.</t>
  </si>
  <si>
    <t>Saint Thomas
Mardi 19 oct.</t>
  </si>
  <si>
    <t>FINALE MASSANE                       Mardi 9 nov.</t>
  </si>
  <si>
    <t>Bourniquel Garcia Monique</t>
  </si>
  <si>
    <t>Juton Anne-Marie</t>
  </si>
  <si>
    <t>Miegeville Marianne</t>
  </si>
  <si>
    <t>Le Roux Dupeyron Catherine</t>
  </si>
  <si>
    <t>Boucher Auriau Marie-Paule</t>
  </si>
  <si>
    <t>Curot Marie-Pierre</t>
  </si>
  <si>
    <t>Martins Albertina</t>
  </si>
  <si>
    <t>Loisil Evelyne</t>
  </si>
  <si>
    <t>SUPER VETERANS MESSIEURS</t>
  </si>
  <si>
    <t>Garcia Robert</t>
  </si>
  <si>
    <t>Rubio François</t>
  </si>
  <si>
    <t>Heulin Bernard</t>
  </si>
  <si>
    <t>Bouniquel Garcia Monique</t>
  </si>
  <si>
    <t>Varnava Aggis</t>
  </si>
  <si>
    <t>Super Vétéran</t>
  </si>
  <si>
    <t>TOTAL</t>
  </si>
  <si>
    <t>LA GRANDE MOTTE</t>
  </si>
  <si>
    <t>EQUIPE</t>
  </si>
  <si>
    <t>LE CAP D'AGDE</t>
  </si>
  <si>
    <t>SAINT THOMAS</t>
  </si>
  <si>
    <t>FONTCAUDE</t>
  </si>
  <si>
    <t>SAINTE ROSE</t>
  </si>
  <si>
    <t>VACQUEROLLES</t>
  </si>
  <si>
    <t>SAINT CYPRIEN</t>
  </si>
  <si>
    <t>CAMPAGNE</t>
  </si>
  <si>
    <t>FONT ROMEU</t>
  </si>
  <si>
    <t>CLASSEMENT PAR EQUIPE</t>
  </si>
  <si>
    <t>Saldana Marie-Claude</t>
  </si>
  <si>
    <t>Fanmuy Germaine</t>
  </si>
  <si>
    <t>Fraisse Joelle</t>
  </si>
  <si>
    <t>Dubois Francis</t>
  </si>
  <si>
    <t>Combes Patrick</t>
  </si>
  <si>
    <t>Chevrier Jacques</t>
  </si>
  <si>
    <t>Poussin Claude</t>
  </si>
  <si>
    <t>Giacomotta Bruno</t>
  </si>
  <si>
    <t>Medan Thierry</t>
  </si>
  <si>
    <t>Pts</t>
  </si>
  <si>
    <t>Dames</t>
  </si>
  <si>
    <t>Cabanne Edwige</t>
  </si>
  <si>
    <t>Grellet Catherine</t>
  </si>
  <si>
    <t>Durbesson Jean-Claude</t>
  </si>
  <si>
    <t>Dominiak Bernard</t>
  </si>
  <si>
    <t>Dumazert Jean-Luc</t>
  </si>
  <si>
    <t>Cabanne Norbert</t>
  </si>
  <si>
    <t>Paris Pereira José</t>
  </si>
  <si>
    <t>Sophy Montfort André</t>
  </si>
  <si>
    <t>Gaudin Didier</t>
  </si>
  <si>
    <t>Molveaux Michel</t>
  </si>
  <si>
    <t>Terme Jean-Yves</t>
  </si>
  <si>
    <t>André Hubert</t>
  </si>
  <si>
    <t>Gauffres Jean</t>
  </si>
  <si>
    <t>Thomine Desmazures Bruno</t>
  </si>
  <si>
    <t>Coulondres
05/10</t>
  </si>
  <si>
    <t>Saint Cyprien
02/11</t>
  </si>
  <si>
    <t xml:space="preserve">Tognazzoni Jean-Charles </t>
  </si>
  <si>
    <t>Legendre Marc</t>
  </si>
  <si>
    <t>Pecastaing Philippe</t>
  </si>
  <si>
    <t>Bernigolle Bernard</t>
  </si>
  <si>
    <t>Pecastaing Philppe</t>
  </si>
  <si>
    <t>Tognazzoni Jean-Charles</t>
  </si>
  <si>
    <t>Ferrier Geneviève</t>
  </si>
  <si>
    <t>Millot Marie-Anne</t>
  </si>
  <si>
    <t>Vergès Jacqueline</t>
  </si>
  <si>
    <t>Nicolas Marie-Christine</t>
  </si>
  <si>
    <t>Campagne</t>
  </si>
  <si>
    <t>Gravier Monique</t>
  </si>
  <si>
    <t>Cotrel Yves-Régis</t>
  </si>
  <si>
    <t>Sauvage Roland</t>
  </si>
  <si>
    <t>Cotrel Yves-régis</t>
  </si>
  <si>
    <t>Bensa jacques</t>
  </si>
  <si>
    <t>Coulondres
Mardi 05 Octobre</t>
  </si>
  <si>
    <t>Saint Cyprien Mardi 02 nov</t>
  </si>
  <si>
    <t>Coulondres
Mardi 05 oct.</t>
  </si>
  <si>
    <t>Saint Cyprien Mardi 02 nov.</t>
  </si>
  <si>
    <t>Foreix Chantal</t>
  </si>
  <si>
    <t>Caetano José</t>
  </si>
  <si>
    <t>Comet Michel</t>
  </si>
  <si>
    <t>Forgiarini Maurice</t>
  </si>
  <si>
    <t>Pilven Le Sevellec Tanguy</t>
  </si>
  <si>
    <t>Vergès Jean-Louis</t>
  </si>
  <si>
    <t>Vié Norbert</t>
  </si>
  <si>
    <t>Brument Dominique</t>
  </si>
  <si>
    <t>Hugonnet Jean-François</t>
  </si>
  <si>
    <t>Prom Thuch</t>
  </si>
  <si>
    <t>Pic Saint Loup</t>
  </si>
  <si>
    <t>PIC SAINT LOUP</t>
  </si>
  <si>
    <t>1ère</t>
  </si>
  <si>
    <t>2ème</t>
  </si>
  <si>
    <t>3ème</t>
  </si>
  <si>
    <t>Chantal SOUCHU PAOLI</t>
  </si>
  <si>
    <t>Francis BOUSSAT</t>
  </si>
  <si>
    <t>1er</t>
  </si>
  <si>
    <t>CLASSEMENT GENERAL
PAR EQUIPES</t>
  </si>
  <si>
    <t xml:space="preserve">LA GRANDE MOTTE </t>
  </si>
  <si>
    <t>CLASSEMENT GENERAL (BRUT + NET)
FEMMES</t>
  </si>
  <si>
    <t>CLASSEMENT BRUT
FEMMES</t>
  </si>
  <si>
    <t>CLASSEMENT NET
FEMMES</t>
  </si>
  <si>
    <t>CLASSEMENT GENERAL (BRUT + NET)
SUPER VETERANS</t>
  </si>
  <si>
    <t>CLASSEMENT BRUT
SUPER VETERANS</t>
  </si>
  <si>
    <t>CLASSEMENT NET
SUPER VETERANS</t>
  </si>
  <si>
    <t>CLASSEMENT GENERAL (BRUT + NET)
HOMMES</t>
  </si>
  <si>
    <t>CLASSEMENT BRUT
HOMMES</t>
  </si>
  <si>
    <t>CLASSEMENT NET
HOMMES</t>
  </si>
  <si>
    <t>Chantal POUX</t>
  </si>
  <si>
    <t>Nicole MERCADIER</t>
  </si>
  <si>
    <t>Gérard BASTIDE</t>
  </si>
  <si>
    <t>CAP D'AGDE</t>
  </si>
  <si>
    <t>Jean-Paul LEWEURS</t>
  </si>
  <si>
    <t>Philippe DECOCQ</t>
  </si>
  <si>
    <t>Simon MAUREL</t>
  </si>
  <si>
    <t>Patrick ROUSSEAU</t>
  </si>
  <si>
    <t>BRUT
FEMMES</t>
  </si>
  <si>
    <t>BRUT
SUPER VETERANS</t>
  </si>
  <si>
    <t>BRUT
HOMMES</t>
  </si>
  <si>
    <t>NET
FEMMES</t>
  </si>
  <si>
    <t>NET
SUPER VETERANS</t>
  </si>
  <si>
    <t>NET
HOMMES</t>
  </si>
  <si>
    <t>DECOCQ Philippe</t>
  </si>
  <si>
    <t>RHEINALTER Alix</t>
  </si>
  <si>
    <t>CAETANO José</t>
  </si>
  <si>
    <t>MAUREL Simon</t>
  </si>
  <si>
    <t>VERGES Jean-Louis</t>
  </si>
  <si>
    <t>PRADAT Patrice</t>
  </si>
  <si>
    <t xml:space="preserve">CLEMENT Marie-odile </t>
  </si>
  <si>
    <t>FRAISSE Joelle</t>
  </si>
  <si>
    <t>RENTY Marie-Françoise</t>
  </si>
  <si>
    <t>VIGNAL Eliane</t>
  </si>
  <si>
    <t>MERCADIER Nicole</t>
  </si>
  <si>
    <t>LGM</t>
  </si>
  <si>
    <t>BOUSSAT Francis</t>
  </si>
  <si>
    <t>GIRONDON Serge</t>
  </si>
  <si>
    <t>BASTIDE Gérard</t>
  </si>
  <si>
    <t>GUILLEMIN Henri</t>
  </si>
  <si>
    <t>Sylvain PANNETIER</t>
  </si>
  <si>
    <t>PALMARES CIRCUIT VETERANS 2021</t>
  </si>
  <si>
    <t>Blanc Maurice</t>
  </si>
  <si>
    <t>Clément Marie-Odile</t>
  </si>
  <si>
    <t>RESULTATS DE MASSANE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</si>
</sst>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Helvetica Neue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1F497D"/>
      <name val="Cambria"/>
      <family val="2"/>
      <scheme val="major"/>
    </font>
    <font>
      <b/>
      <sz val="15"/>
      <color rgb="FF1F497D"/>
      <name val="Calibri"/>
      <family val="2"/>
      <scheme val="minor"/>
    </font>
    <font>
      <b/>
      <sz val="13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Helvetica Neue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36"/>
      <color rgb="FF00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81"/>
        <bgColor indexed="64"/>
      </patternFill>
    </fill>
    <fill>
      <patternFill patternType="solid">
        <fgColor rgb="FFFFC46D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81E7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4F81BD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rgb="FF95B3D7"/>
      </patternFill>
    </fill>
    <fill>
      <patternFill patternType="solid">
        <fgColor rgb="FFC0504D"/>
      </patternFill>
    </fill>
    <fill>
      <patternFill patternType="solid">
        <fgColor rgb="FFF2DBDB"/>
      </patternFill>
    </fill>
    <fill>
      <patternFill patternType="solid">
        <fgColor rgb="FFE5B8B7"/>
      </patternFill>
    </fill>
    <fill>
      <patternFill patternType="solid">
        <fgColor rgb="FFD99594"/>
      </patternFill>
    </fill>
    <fill>
      <patternFill patternType="solid">
        <fgColor rgb="FF9BBB59"/>
      </patternFill>
    </fill>
    <fill>
      <patternFill patternType="solid">
        <fgColor rgb="FFEAF1DD"/>
      </patternFill>
    </fill>
    <fill>
      <patternFill patternType="solid">
        <fgColor rgb="FFD6E3BC"/>
      </patternFill>
    </fill>
    <fill>
      <patternFill patternType="solid">
        <fgColor rgb="FFC2D69B"/>
      </patternFill>
    </fill>
    <fill>
      <patternFill patternType="solid">
        <fgColor rgb="FF8064A2"/>
      </patternFill>
    </fill>
    <fill>
      <patternFill patternType="solid">
        <fgColor rgb="FFE5DFEC"/>
      </patternFill>
    </fill>
    <fill>
      <patternFill patternType="solid">
        <fgColor rgb="FFCCC0D9"/>
      </patternFill>
    </fill>
    <fill>
      <patternFill patternType="solid">
        <fgColor rgb="FFB2A1C7"/>
      </patternFill>
    </fill>
    <fill>
      <patternFill patternType="solid">
        <fgColor rgb="FF4BACC6"/>
      </patternFill>
    </fill>
    <fill>
      <patternFill patternType="solid">
        <fgColor rgb="FFDAEEF3"/>
      </patternFill>
    </fill>
    <fill>
      <patternFill patternType="solid">
        <fgColor rgb="FFB6DDE8"/>
      </patternFill>
    </fill>
    <fill>
      <patternFill patternType="solid">
        <fgColor rgb="FF92CDDC"/>
      </patternFill>
    </fill>
    <fill>
      <patternFill patternType="solid">
        <fgColor rgb="FFF79646"/>
      </patternFill>
    </fill>
    <fill>
      <patternFill patternType="solid">
        <fgColor rgb="FFFDE9D9"/>
      </patternFill>
    </fill>
    <fill>
      <patternFill patternType="solid">
        <fgColor rgb="FFFBD4B4"/>
      </patternFill>
    </fill>
    <fill>
      <patternFill patternType="solid">
        <f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D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B8B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87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99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5" fillId="0" borderId="0">
      <alignment vertical="top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2"/>
    <xf numFmtId="0" fontId="11" fillId="0" borderId="3"/>
    <xf numFmtId="0" fontId="12" fillId="0" borderId="4"/>
    <xf numFmtId="0" fontId="12" fillId="0" borderId="0"/>
    <xf numFmtId="0" fontId="13" fillId="12" borderId="0"/>
    <xf numFmtId="0" fontId="14" fillId="13" borderId="0"/>
    <xf numFmtId="0" fontId="15" fillId="14" borderId="0"/>
    <xf numFmtId="0" fontId="16" fillId="15" borderId="5"/>
    <xf numFmtId="0" fontId="17" fillId="16" borderId="6"/>
    <xf numFmtId="0" fontId="18" fillId="16" borderId="5"/>
    <xf numFmtId="0" fontId="19" fillId="0" borderId="7"/>
    <xf numFmtId="0" fontId="20" fillId="17" borderId="8"/>
    <xf numFmtId="0" fontId="21" fillId="0" borderId="0"/>
    <xf numFmtId="0" fontId="2" fillId="18" borderId="9"/>
    <xf numFmtId="0" fontId="22" fillId="0" borderId="0"/>
    <xf numFmtId="0" fontId="3" fillId="0" borderId="10"/>
    <xf numFmtId="0" fontId="23" fillId="19" borderId="0"/>
    <xf numFmtId="0" fontId="2" fillId="20" borderId="0"/>
    <xf numFmtId="0" fontId="2" fillId="21" borderId="0"/>
    <xf numFmtId="0" fontId="23" fillId="22" borderId="0"/>
    <xf numFmtId="0" fontId="23" fillId="23" borderId="0"/>
    <xf numFmtId="0" fontId="2" fillId="24" borderId="0"/>
    <xf numFmtId="0" fontId="2" fillId="25" borderId="0"/>
    <xf numFmtId="0" fontId="23" fillId="26" borderId="0"/>
    <xf numFmtId="0" fontId="23" fillId="27" borderId="0"/>
    <xf numFmtId="0" fontId="2" fillId="28" borderId="0"/>
    <xf numFmtId="0" fontId="2" fillId="29" borderId="0"/>
    <xf numFmtId="0" fontId="23" fillId="30" borderId="0"/>
    <xf numFmtId="0" fontId="23" fillId="31" borderId="0"/>
    <xf numFmtId="0" fontId="2" fillId="32" borderId="0"/>
    <xf numFmtId="0" fontId="2" fillId="33" borderId="0"/>
    <xf numFmtId="0" fontId="23" fillId="34" borderId="0"/>
    <xf numFmtId="0" fontId="23" fillId="35" borderId="0"/>
    <xf numFmtId="0" fontId="2" fillId="36" borderId="0"/>
    <xf numFmtId="0" fontId="2" fillId="37" borderId="0"/>
    <xf numFmtId="0" fontId="23" fillId="38" borderId="0"/>
    <xf numFmtId="0" fontId="23" fillId="39" borderId="0"/>
    <xf numFmtId="0" fontId="2" fillId="40" borderId="0"/>
    <xf numFmtId="0" fontId="2" fillId="41" borderId="0"/>
    <xf numFmtId="0" fontId="23" fillId="42" borderId="0"/>
    <xf numFmtId="0" fontId="26" fillId="0" borderId="0"/>
    <xf numFmtId="0" fontId="27" fillId="0" borderId="0"/>
    <xf numFmtId="0" fontId="27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5" applyNumberFormat="0" applyAlignment="0" applyProtection="0"/>
    <xf numFmtId="0" fontId="17" fillId="16" borderId="6" applyNumberFormat="0" applyAlignment="0" applyProtection="0"/>
    <xf numFmtId="0" fontId="18" fillId="16" borderId="5" applyNumberFormat="0" applyAlignment="0" applyProtection="0"/>
    <xf numFmtId="0" fontId="19" fillId="0" borderId="7" applyNumberFormat="0" applyFill="0" applyAlignment="0" applyProtection="0"/>
    <xf numFmtId="0" fontId="35" fillId="17" borderId="8" applyNumberFormat="0" applyAlignment="0" applyProtection="0"/>
    <xf numFmtId="0" fontId="21" fillId="0" borderId="0" applyNumberFormat="0" applyFill="0" applyBorder="0" applyAlignment="0" applyProtection="0"/>
    <xf numFmtId="0" fontId="1" fillId="18" borderId="9" applyNumberFormat="0" applyFont="0" applyAlignment="0" applyProtection="0"/>
    <xf numFmtId="0" fontId="22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36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36" fillId="68" borderId="0" applyNumberFormat="0" applyBorder="0" applyAlignment="0" applyProtection="0"/>
    <xf numFmtId="0" fontId="36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36" fillId="72" borderId="0" applyNumberFormat="0" applyBorder="0" applyAlignment="0" applyProtection="0"/>
    <xf numFmtId="0" fontId="36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36" fillId="76" borderId="0" applyNumberFormat="0" applyBorder="0" applyAlignment="0" applyProtection="0"/>
    <xf numFmtId="0" fontId="37" fillId="0" borderId="0"/>
    <xf numFmtId="0" fontId="37" fillId="0" borderId="0"/>
    <xf numFmtId="0" fontId="37" fillId="0" borderId="0"/>
  </cellStyleXfs>
  <cellXfs count="331">
    <xf numFmtId="0" fontId="0" fillId="0" borderId="0" xfId="0"/>
    <xf numFmtId="0" fontId="24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0" fontId="0" fillId="0" borderId="12" xfId="0" applyBorder="1" applyAlignment="1">
      <alignment horizontal="center"/>
    </xf>
    <xf numFmtId="0" fontId="0" fillId="0" borderId="0" xfId="0"/>
    <xf numFmtId="0" fontId="0" fillId="0" borderId="2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0" fillId="45" borderId="28" xfId="0" applyFill="1" applyBorder="1"/>
    <xf numFmtId="0" fontId="8" fillId="0" borderId="30" xfId="0" applyFont="1" applyBorder="1"/>
    <xf numFmtId="0" fontId="0" fillId="0" borderId="19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5" fillId="47" borderId="1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7" borderId="18" xfId="0" applyFill="1" applyBorder="1"/>
    <xf numFmtId="0" fontId="0" fillId="4" borderId="18" xfId="0" applyFill="1" applyBorder="1"/>
    <xf numFmtId="0" fontId="0" fillId="5" borderId="18" xfId="0" applyFill="1" applyBorder="1"/>
    <xf numFmtId="0" fontId="0" fillId="6" borderId="18" xfId="0" applyFill="1" applyBorder="1"/>
    <xf numFmtId="0" fontId="0" fillId="50" borderId="18" xfId="0" applyFill="1" applyBorder="1"/>
    <xf numFmtId="0" fontId="0" fillId="8" borderId="18" xfId="0" applyFill="1" applyBorder="1"/>
    <xf numFmtId="0" fontId="0" fillId="49" borderId="18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77" borderId="1" xfId="0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0" xfId="0" applyBorder="1"/>
    <xf numFmtId="0" fontId="4" fillId="0" borderId="53" xfId="0" applyFont="1" applyBorder="1"/>
    <xf numFmtId="164" fontId="4" fillId="2" borderId="45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0" fillId="0" borderId="26" xfId="0" applyFill="1" applyBorder="1" applyAlignment="1">
      <alignment horizontal="center"/>
    </xf>
    <xf numFmtId="1" fontId="3" fillId="46" borderId="1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Border="1"/>
    <xf numFmtId="0" fontId="0" fillId="0" borderId="55" xfId="0" applyBorder="1" applyAlignment="1">
      <alignment horizontal="center"/>
    </xf>
    <xf numFmtId="0" fontId="25" fillId="46" borderId="1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11" borderId="18" xfId="0" applyFill="1" applyBorder="1"/>
    <xf numFmtId="0" fontId="4" fillId="0" borderId="25" xfId="0" applyFont="1" applyFill="1" applyBorder="1" applyAlignment="1">
      <alignment horizontal="center" vertical="center"/>
    </xf>
    <xf numFmtId="0" fontId="4" fillId="43" borderId="25" xfId="0" applyFont="1" applyFill="1" applyBorder="1" applyAlignment="1">
      <alignment horizontal="center" vertical="center"/>
    </xf>
    <xf numFmtId="0" fontId="4" fillId="77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79" borderId="25" xfId="0" applyFont="1" applyFill="1" applyBorder="1" applyAlignment="1">
      <alignment horizontal="center" vertical="center"/>
    </xf>
    <xf numFmtId="0" fontId="4" fillId="79" borderId="13" xfId="0" applyFont="1" applyFill="1" applyBorder="1" applyAlignment="1">
      <alignment horizontal="center" vertical="center"/>
    </xf>
    <xf numFmtId="0" fontId="4" fillId="79" borderId="1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25" fillId="84" borderId="11" xfId="0" applyFont="1" applyFill="1" applyBorder="1" applyAlignment="1">
      <alignment horizontal="center" vertical="center"/>
    </xf>
    <xf numFmtId="0" fontId="0" fillId="43" borderId="26" xfId="0" applyFill="1" applyBorder="1" applyAlignment="1">
      <alignment horizontal="center"/>
    </xf>
    <xf numFmtId="15" fontId="0" fillId="45" borderId="28" xfId="0" applyNumberFormat="1" applyFill="1" applyBorder="1"/>
    <xf numFmtId="0" fontId="3" fillId="0" borderId="37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44" borderId="1" xfId="0" applyFill="1" applyBorder="1" applyAlignment="1">
      <alignment horizontal="center"/>
    </xf>
    <xf numFmtId="0" fontId="0" fillId="48" borderId="18" xfId="0" applyFill="1" applyBorder="1"/>
    <xf numFmtId="0" fontId="0" fillId="51" borderId="18" xfId="0" applyFill="1" applyBorder="1"/>
    <xf numFmtId="14" fontId="8" fillId="0" borderId="21" xfId="0" applyNumberFormat="1" applyFont="1" applyBorder="1" applyAlignment="1">
      <alignment horizontal="center"/>
    </xf>
    <xf numFmtId="0" fontId="3" fillId="43" borderId="48" xfId="0" applyFont="1" applyFill="1" applyBorder="1" applyAlignment="1">
      <alignment horizontal="center"/>
    </xf>
    <xf numFmtId="0" fontId="3" fillId="77" borderId="43" xfId="0" applyFont="1" applyFill="1" applyBorder="1" applyAlignment="1">
      <alignment horizontal="center"/>
    </xf>
    <xf numFmtId="0" fontId="3" fillId="44" borderId="59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44" borderId="57" xfId="0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43" borderId="37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9" fillId="47" borderId="51" xfId="0" applyFont="1" applyFill="1" applyBorder="1" applyAlignment="1">
      <alignment horizontal="center"/>
    </xf>
    <xf numFmtId="0" fontId="41" fillId="0" borderId="56" xfId="0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22" xfId="0" applyFont="1" applyFill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61" xfId="0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39" fillId="0" borderId="63" xfId="0" applyFont="1" applyFill="1" applyBorder="1" applyAlignment="1">
      <alignment horizontal="center"/>
    </xf>
    <xf numFmtId="0" fontId="0" fillId="44" borderId="40" xfId="0" applyFill="1" applyBorder="1"/>
    <xf numFmtId="0" fontId="0" fillId="44" borderId="28" xfId="0" applyFill="1" applyBorder="1"/>
    <xf numFmtId="0" fontId="0" fillId="43" borderId="28" xfId="0" applyFill="1" applyBorder="1"/>
    <xf numFmtId="0" fontId="0" fillId="44" borderId="60" xfId="0" applyFill="1" applyBorder="1"/>
    <xf numFmtId="0" fontId="0" fillId="43" borderId="54" xfId="0" applyFill="1" applyBorder="1" applyAlignment="1">
      <alignment horizontal="center"/>
    </xf>
    <xf numFmtId="0" fontId="0" fillId="77" borderId="55" xfId="0" applyFill="1" applyBorder="1" applyAlignment="1">
      <alignment horizontal="center"/>
    </xf>
    <xf numFmtId="0" fontId="39" fillId="0" borderId="51" xfId="0" applyFont="1" applyFill="1" applyBorder="1" applyAlignment="1">
      <alignment horizontal="center"/>
    </xf>
    <xf numFmtId="0" fontId="41" fillId="85" borderId="1" xfId="0" applyFont="1" applyFill="1" applyBorder="1" applyAlignment="1">
      <alignment horizontal="center" vertical="center"/>
    </xf>
    <xf numFmtId="0" fontId="41" fillId="43" borderId="1" xfId="0" applyFont="1" applyFill="1" applyBorder="1" applyAlignment="1">
      <alignment horizontal="center" vertical="center"/>
    </xf>
    <xf numFmtId="0" fontId="41" fillId="7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4" borderId="64" xfId="0" applyFill="1" applyBorder="1"/>
    <xf numFmtId="0" fontId="0" fillId="0" borderId="65" xfId="0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3" fillId="78" borderId="1" xfId="0" applyFont="1" applyFill="1" applyBorder="1" applyAlignment="1">
      <alignment horizontal="center" vertical="center"/>
    </xf>
    <xf numFmtId="0" fontId="0" fillId="0" borderId="58" xfId="0" applyBorder="1"/>
    <xf numFmtId="0" fontId="0" fillId="7" borderId="58" xfId="0" applyFill="1" applyBorder="1"/>
    <xf numFmtId="0" fontId="0" fillId="8" borderId="58" xfId="0" applyFill="1" applyBorder="1"/>
    <xf numFmtId="0" fontId="0" fillId="6" borderId="58" xfId="0" applyFill="1" applyBorder="1"/>
    <xf numFmtId="0" fontId="0" fillId="49" borderId="58" xfId="0" applyFill="1" applyBorder="1"/>
    <xf numFmtId="0" fontId="0" fillId="52" borderId="58" xfId="0" applyFill="1" applyBorder="1"/>
    <xf numFmtId="0" fontId="0" fillId="50" borderId="58" xfId="0" applyFill="1" applyBorder="1"/>
    <xf numFmtId="0" fontId="0" fillId="5" borderId="58" xfId="0" applyFill="1" applyBorder="1"/>
    <xf numFmtId="0" fontId="0" fillId="4" borderId="58" xfId="0" applyFill="1" applyBorder="1"/>
    <xf numFmtId="0" fontId="4" fillId="0" borderId="58" xfId="0" applyFont="1" applyBorder="1"/>
    <xf numFmtId="0" fontId="7" fillId="0" borderId="58" xfId="0" applyFont="1" applyBorder="1" applyAlignment="1">
      <alignment horizontal="center"/>
    </xf>
    <xf numFmtId="0" fontId="7" fillId="8" borderId="58" xfId="0" applyFont="1" applyFill="1" applyBorder="1"/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7" fillId="6" borderId="58" xfId="0" applyFont="1" applyFill="1" applyBorder="1"/>
    <xf numFmtId="0" fontId="7" fillId="7" borderId="58" xfId="0" applyFont="1" applyFill="1" applyBorder="1"/>
    <xf numFmtId="0" fontId="7" fillId="49" borderId="58" xfId="0" applyFont="1" applyFill="1" applyBorder="1"/>
    <xf numFmtId="0" fontId="7" fillId="50" borderId="58" xfId="0" applyFont="1" applyFill="1" applyBorder="1"/>
    <xf numFmtId="0" fontId="7" fillId="5" borderId="58" xfId="0" applyFont="1" applyFill="1" applyBorder="1"/>
    <xf numFmtId="0" fontId="7" fillId="4" borderId="58" xfId="0" applyFont="1" applyFill="1" applyBorder="1"/>
    <xf numFmtId="0" fontId="7" fillId="52" borderId="58" xfId="0" applyFont="1" applyFill="1" applyBorder="1"/>
    <xf numFmtId="0" fontId="4" fillId="0" borderId="12" xfId="0" applyFont="1" applyBorder="1"/>
    <xf numFmtId="0" fontId="0" fillId="0" borderId="12" xfId="0" applyBorder="1"/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7" borderId="67" xfId="0" applyFont="1" applyFill="1" applyBorder="1"/>
    <xf numFmtId="0" fontId="4" fillId="82" borderId="67" xfId="0" applyFont="1" applyFill="1" applyBorder="1"/>
    <xf numFmtId="0" fontId="4" fillId="4" borderId="67" xfId="0" applyFont="1" applyFill="1" applyBorder="1"/>
    <xf numFmtId="0" fontId="4" fillId="81" borderId="67" xfId="0" applyFont="1" applyFill="1" applyBorder="1"/>
    <xf numFmtId="0" fontId="4" fillId="8" borderId="67" xfId="0" applyFont="1" applyFill="1" applyBorder="1"/>
    <xf numFmtId="0" fontId="4" fillId="5" borderId="67" xfId="0" applyFont="1" applyFill="1" applyBorder="1"/>
    <xf numFmtId="0" fontId="0" fillId="86" borderId="58" xfId="0" applyFill="1" applyBorder="1"/>
    <xf numFmtId="0" fontId="0" fillId="43" borderId="64" xfId="0" applyFill="1" applyBorder="1"/>
    <xf numFmtId="0" fontId="0" fillId="87" borderId="58" xfId="0" applyFill="1" applyBorder="1"/>
    <xf numFmtId="164" fontId="0" fillId="0" borderId="53" xfId="0" applyNumberFormat="1" applyBorder="1" applyAlignment="1">
      <alignment horizontal="center"/>
    </xf>
    <xf numFmtId="0" fontId="0" fillId="87" borderId="69" xfId="0" applyFill="1" applyBorder="1"/>
    <xf numFmtId="0" fontId="0" fillId="43" borderId="68" xfId="0" applyFill="1" applyBorder="1"/>
    <xf numFmtId="0" fontId="0" fillId="0" borderId="0" xfId="0" applyFill="1"/>
    <xf numFmtId="0" fontId="4" fillId="0" borderId="58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81" borderId="58" xfId="0" applyFont="1" applyFill="1" applyBorder="1" applyAlignment="1">
      <alignment horizontal="left" vertical="center"/>
    </xf>
    <xf numFmtId="0" fontId="39" fillId="91" borderId="58" xfId="0" applyFont="1" applyFill="1" applyBorder="1" applyAlignment="1">
      <alignment horizontal="left" vertical="center"/>
    </xf>
    <xf numFmtId="0" fontId="25" fillId="81" borderId="58" xfId="0" applyFont="1" applyFill="1" applyBorder="1" applyAlignment="1">
      <alignment horizontal="center" vertical="center"/>
    </xf>
    <xf numFmtId="0" fontId="25" fillId="91" borderId="58" xfId="0" applyFont="1" applyFill="1" applyBorder="1" applyAlignment="1">
      <alignment horizontal="center" vertical="center"/>
    </xf>
    <xf numFmtId="0" fontId="39" fillId="90" borderId="12" xfId="0" applyFont="1" applyFill="1" applyBorder="1" applyAlignment="1">
      <alignment horizontal="left" vertical="center"/>
    </xf>
    <xf numFmtId="0" fontId="25" fillId="90" borderId="12" xfId="0" applyFont="1" applyFill="1" applyBorder="1" applyAlignment="1">
      <alignment horizontal="center" vertical="center"/>
    </xf>
    <xf numFmtId="0" fontId="0" fillId="45" borderId="64" xfId="0" applyFill="1" applyBorder="1"/>
    <xf numFmtId="0" fontId="0" fillId="8" borderId="12" xfId="0" applyFill="1" applyBorder="1"/>
    <xf numFmtId="0" fontId="0" fillId="49" borderId="12" xfId="0" applyFill="1" applyBorder="1"/>
    <xf numFmtId="0" fontId="7" fillId="8" borderId="12" xfId="0" applyFont="1" applyFill="1" applyBorder="1"/>
    <xf numFmtId="0" fontId="0" fillId="6" borderId="12" xfId="0" applyFill="1" applyBorder="1"/>
    <xf numFmtId="0" fontId="0" fillId="50" borderId="12" xfId="0" applyFill="1" applyBorder="1"/>
    <xf numFmtId="0" fontId="7" fillId="6" borderId="12" xfId="0" applyFont="1" applyFill="1" applyBorder="1"/>
    <xf numFmtId="0" fontId="49" fillId="89" borderId="14" xfId="0" applyFont="1" applyFill="1" applyBorder="1" applyAlignment="1">
      <alignment horizontal="center" vertical="center" wrapText="1"/>
    </xf>
    <xf numFmtId="0" fontId="49" fillId="89" borderId="15" xfId="0" applyFont="1" applyFill="1" applyBorder="1" applyAlignment="1">
      <alignment horizontal="center" vertical="center" wrapText="1"/>
    </xf>
    <xf numFmtId="0" fontId="49" fillId="89" borderId="16" xfId="0" applyFont="1" applyFill="1" applyBorder="1" applyAlignment="1">
      <alignment horizontal="center" vertical="center" wrapText="1"/>
    </xf>
    <xf numFmtId="0" fontId="46" fillId="88" borderId="14" xfId="0" applyFont="1" applyFill="1" applyBorder="1" applyAlignment="1">
      <alignment horizontal="center" vertical="center" wrapText="1"/>
    </xf>
    <xf numFmtId="0" fontId="46" fillId="88" borderId="15" xfId="0" applyFont="1" applyFill="1" applyBorder="1" applyAlignment="1">
      <alignment horizontal="center" vertical="center" wrapText="1"/>
    </xf>
    <xf numFmtId="0" fontId="46" fillId="88" borderId="15" xfId="0" applyFont="1" applyFill="1" applyBorder="1" applyAlignment="1">
      <alignment horizontal="center" vertical="center"/>
    </xf>
    <xf numFmtId="0" fontId="46" fillId="88" borderId="16" xfId="0" applyFont="1" applyFill="1" applyBorder="1" applyAlignment="1">
      <alignment horizontal="center" vertical="center"/>
    </xf>
    <xf numFmtId="0" fontId="46" fillId="78" borderId="25" xfId="0" applyFont="1" applyFill="1" applyBorder="1" applyAlignment="1">
      <alignment horizontal="center" vertical="center" wrapText="1"/>
    </xf>
    <xf numFmtId="0" fontId="46" fillId="78" borderId="13" xfId="0" applyFont="1" applyFill="1" applyBorder="1" applyAlignment="1">
      <alignment horizontal="center" vertical="center" wrapText="1"/>
    </xf>
    <xf numFmtId="0" fontId="46" fillId="78" borderId="13" xfId="0" applyFont="1" applyFill="1" applyBorder="1" applyAlignment="1">
      <alignment horizontal="center" vertical="center"/>
    </xf>
    <xf numFmtId="0" fontId="46" fillId="78" borderId="17" xfId="0" applyFont="1" applyFill="1" applyBorder="1" applyAlignment="1">
      <alignment horizontal="center" vertical="center"/>
    </xf>
    <xf numFmtId="0" fontId="47" fillId="43" borderId="25" xfId="0" applyFont="1" applyFill="1" applyBorder="1" applyAlignment="1">
      <alignment horizontal="center" vertical="center" wrapText="1"/>
    </xf>
    <xf numFmtId="0" fontId="47" fillId="43" borderId="13" xfId="0" applyFont="1" applyFill="1" applyBorder="1" applyAlignment="1">
      <alignment horizontal="center" vertical="center" wrapText="1"/>
    </xf>
    <xf numFmtId="0" fontId="47" fillId="43" borderId="13" xfId="0" applyFont="1" applyFill="1" applyBorder="1" applyAlignment="1">
      <alignment horizontal="center" vertical="center"/>
    </xf>
    <xf numFmtId="0" fontId="47" fillId="43" borderId="17" xfId="0" applyFont="1" applyFill="1" applyBorder="1" applyAlignment="1">
      <alignment horizontal="center" vertical="center"/>
    </xf>
    <xf numFmtId="0" fontId="46" fillId="88" borderId="25" xfId="0" applyFont="1" applyFill="1" applyBorder="1" applyAlignment="1">
      <alignment horizontal="center" vertical="center" wrapText="1"/>
    </xf>
    <xf numFmtId="0" fontId="46" fillId="88" borderId="13" xfId="0" applyFont="1" applyFill="1" applyBorder="1" applyAlignment="1">
      <alignment horizontal="center" vertical="center"/>
    </xf>
    <xf numFmtId="0" fontId="46" fillId="88" borderId="17" xfId="0" applyFont="1" applyFill="1" applyBorder="1" applyAlignment="1">
      <alignment horizontal="center" vertical="center"/>
    </xf>
    <xf numFmtId="0" fontId="48" fillId="89" borderId="14" xfId="0" applyFont="1" applyFill="1" applyBorder="1" applyAlignment="1">
      <alignment horizontal="center" vertical="center" wrapText="1"/>
    </xf>
    <xf numFmtId="0" fontId="48" fillId="89" borderId="15" xfId="0" applyFont="1" applyFill="1" applyBorder="1" applyAlignment="1">
      <alignment horizontal="center" vertical="center" wrapText="1"/>
    </xf>
    <xf numFmtId="0" fontId="48" fillId="89" borderId="15" xfId="0" applyFont="1" applyFill="1" applyBorder="1" applyAlignment="1">
      <alignment horizontal="center" vertical="center"/>
    </xf>
    <xf numFmtId="0" fontId="48" fillId="89" borderId="16" xfId="0" applyFont="1" applyFill="1" applyBorder="1" applyAlignment="1">
      <alignment horizontal="center" vertical="center"/>
    </xf>
    <xf numFmtId="0" fontId="43" fillId="90" borderId="71" xfId="0" applyFont="1" applyFill="1" applyBorder="1" applyAlignment="1">
      <alignment horizontal="center" vertical="center"/>
    </xf>
    <xf numFmtId="0" fontId="43" fillId="90" borderId="72" xfId="0" applyFont="1" applyFill="1" applyBorder="1" applyAlignment="1">
      <alignment horizontal="center" vertical="center"/>
    </xf>
    <xf numFmtId="0" fontId="43" fillId="81" borderId="29" xfId="0" applyFont="1" applyFill="1" applyBorder="1" applyAlignment="1">
      <alignment horizontal="center" vertical="center"/>
    </xf>
    <xf numFmtId="0" fontId="43" fillId="81" borderId="70" xfId="0" applyFont="1" applyFill="1" applyBorder="1" applyAlignment="1">
      <alignment horizontal="center" vertical="center"/>
    </xf>
    <xf numFmtId="0" fontId="43" fillId="91" borderId="29" xfId="0" applyFont="1" applyFill="1" applyBorder="1" applyAlignment="1">
      <alignment horizontal="center" vertical="center"/>
    </xf>
    <xf numFmtId="0" fontId="43" fillId="91" borderId="70" xfId="0" applyFont="1" applyFill="1" applyBorder="1" applyAlignment="1">
      <alignment horizontal="center" vertical="center"/>
    </xf>
    <xf numFmtId="0" fontId="3" fillId="43" borderId="14" xfId="0" applyFont="1" applyFill="1" applyBorder="1" applyAlignment="1">
      <alignment horizontal="center"/>
    </xf>
    <xf numFmtId="0" fontId="3" fillId="43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 textRotation="90"/>
    </xf>
    <xf numFmtId="164" fontId="3" fillId="2" borderId="45" xfId="0" applyNumberFormat="1" applyFont="1" applyFill="1" applyBorder="1" applyAlignment="1">
      <alignment horizontal="center" vertical="center" textRotation="90"/>
    </xf>
    <xf numFmtId="0" fontId="3" fillId="2" borderId="44" xfId="0" applyFont="1" applyFill="1" applyBorder="1" applyAlignment="1">
      <alignment horizontal="center" vertical="center" textRotation="90"/>
    </xf>
    <xf numFmtId="0" fontId="3" fillId="2" borderId="45" xfId="0" applyFont="1" applyFill="1" applyBorder="1" applyAlignment="1">
      <alignment horizontal="center" vertical="center" textRotation="90"/>
    </xf>
    <xf numFmtId="0" fontId="4" fillId="52" borderId="44" xfId="0" applyFont="1" applyFill="1" applyBorder="1" applyAlignment="1">
      <alignment horizontal="center" vertical="center" textRotation="90"/>
    </xf>
    <xf numFmtId="0" fontId="4" fillId="52" borderId="45" xfId="0" applyFont="1" applyFill="1" applyBorder="1" applyAlignment="1">
      <alignment horizontal="center" vertical="center" textRotation="90"/>
    </xf>
    <xf numFmtId="0" fontId="3" fillId="6" borderId="44" xfId="0" applyFont="1" applyFill="1" applyBorder="1" applyAlignment="1">
      <alignment horizontal="center" vertical="center" textRotation="90" wrapText="1"/>
    </xf>
    <xf numFmtId="0" fontId="3" fillId="6" borderId="45" xfId="0" applyFont="1" applyFill="1" applyBorder="1" applyAlignment="1">
      <alignment horizontal="center" vertical="center" textRotation="90"/>
    </xf>
    <xf numFmtId="0" fontId="3" fillId="7" borderId="44" xfId="0" applyFont="1" applyFill="1" applyBorder="1" applyAlignment="1">
      <alignment horizontal="center" vertical="center" textRotation="90" wrapText="1"/>
    </xf>
    <xf numFmtId="0" fontId="3" fillId="7" borderId="45" xfId="0" applyFont="1" applyFill="1" applyBorder="1" applyAlignment="1">
      <alignment horizontal="center" vertical="center" textRotation="90"/>
    </xf>
    <xf numFmtId="0" fontId="3" fillId="50" borderId="44" xfId="0" applyFont="1" applyFill="1" applyBorder="1" applyAlignment="1">
      <alignment horizontal="center" vertical="center" textRotation="90" wrapText="1"/>
    </xf>
    <xf numFmtId="0" fontId="3" fillId="50" borderId="45" xfId="0" applyFont="1" applyFill="1" applyBorder="1" applyAlignment="1">
      <alignment horizontal="center" vertical="center" textRotation="90"/>
    </xf>
    <xf numFmtId="0" fontId="3" fillId="79" borderId="44" xfId="0" applyFont="1" applyFill="1" applyBorder="1" applyAlignment="1">
      <alignment horizontal="center" vertical="center" textRotation="90" wrapText="1"/>
    </xf>
    <xf numFmtId="0" fontId="3" fillId="79" borderId="45" xfId="0" applyFont="1" applyFill="1" applyBorder="1" applyAlignment="1">
      <alignment horizontal="center" vertical="center" textRotation="90"/>
    </xf>
    <xf numFmtId="0" fontId="3" fillId="4" borderId="44" xfId="0" applyFont="1" applyFill="1" applyBorder="1" applyAlignment="1">
      <alignment horizontal="center" vertical="center" textRotation="90" wrapText="1"/>
    </xf>
    <xf numFmtId="0" fontId="3" fillId="4" borderId="45" xfId="0" applyFont="1" applyFill="1" applyBorder="1" applyAlignment="1">
      <alignment horizontal="center" vertical="center" textRotation="90" wrapText="1"/>
    </xf>
    <xf numFmtId="0" fontId="3" fillId="10" borderId="44" xfId="0" applyFont="1" applyFill="1" applyBorder="1" applyAlignment="1">
      <alignment horizontal="center" vertical="center" textRotation="90" wrapText="1"/>
    </xf>
    <xf numFmtId="0" fontId="3" fillId="10" borderId="45" xfId="0" applyFont="1" applyFill="1" applyBorder="1" applyAlignment="1">
      <alignment horizontal="center" vertical="center" textRotation="90" wrapText="1"/>
    </xf>
    <xf numFmtId="0" fontId="3" fillId="80" borderId="44" xfId="0" applyFont="1" applyFill="1" applyBorder="1" applyAlignment="1">
      <alignment horizontal="center" vertical="center" textRotation="90" wrapText="1"/>
    </xf>
    <xf numFmtId="0" fontId="3" fillId="80" borderId="45" xfId="0" applyFont="1" applyFill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7" borderId="44" xfId="0" applyFont="1" applyFill="1" applyBorder="1" applyAlignment="1">
      <alignment horizontal="center" vertical="center" textRotation="90" wrapText="1"/>
    </xf>
    <xf numFmtId="0" fontId="4" fillId="7" borderId="45" xfId="0" applyFont="1" applyFill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textRotation="90"/>
    </xf>
    <xf numFmtId="0" fontId="3" fillId="5" borderId="44" xfId="0" applyFont="1" applyFill="1" applyBorder="1" applyAlignment="1">
      <alignment horizontal="center" vertical="center" textRotation="90" wrapText="1"/>
    </xf>
    <xf numFmtId="0" fontId="3" fillId="5" borderId="45" xfId="0" applyFont="1" applyFill="1" applyBorder="1" applyAlignment="1">
      <alignment horizontal="center" vertical="center" textRotation="90" wrapText="1"/>
    </xf>
    <xf numFmtId="0" fontId="3" fillId="43" borderId="44" xfId="0" applyFont="1" applyFill="1" applyBorder="1" applyAlignment="1">
      <alignment horizontal="center" vertical="center" textRotation="90" wrapText="1"/>
    </xf>
    <xf numFmtId="0" fontId="3" fillId="43" borderId="45" xfId="0" applyFont="1" applyFill="1" applyBorder="1" applyAlignment="1">
      <alignment horizontal="center" vertical="center" textRotation="90"/>
    </xf>
    <xf numFmtId="0" fontId="3" fillId="0" borderId="45" xfId="0" applyFont="1" applyFill="1" applyBorder="1" applyAlignment="1">
      <alignment horizontal="center" vertical="center" textRotation="90"/>
    </xf>
    <xf numFmtId="0" fontId="40" fillId="43" borderId="14" xfId="0" applyFont="1" applyFill="1" applyBorder="1" applyAlignment="1">
      <alignment horizontal="center" vertical="center"/>
    </xf>
    <xf numFmtId="0" fontId="40" fillId="43" borderId="15" xfId="0" applyFont="1" applyFill="1" applyBorder="1" applyAlignment="1">
      <alignment horizontal="center" vertical="center"/>
    </xf>
    <xf numFmtId="0" fontId="40" fillId="43" borderId="16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 textRotation="90"/>
    </xf>
    <xf numFmtId="0" fontId="25" fillId="0" borderId="14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25" fillId="0" borderId="16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5" fillId="43" borderId="14" xfId="0" applyFont="1" applyFill="1" applyBorder="1" applyAlignment="1">
      <alignment horizontal="center" vertical="center" textRotation="90" wrapText="1"/>
    </xf>
    <xf numFmtId="0" fontId="25" fillId="43" borderId="15" xfId="0" applyFont="1" applyFill="1" applyBorder="1" applyAlignment="1">
      <alignment horizontal="center" vertical="center" textRotation="90" wrapText="1"/>
    </xf>
    <xf numFmtId="0" fontId="25" fillId="43" borderId="16" xfId="0" applyFont="1" applyFill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52" borderId="42" xfId="0" applyFont="1" applyFill="1" applyBorder="1" applyAlignment="1">
      <alignment horizontal="center" vertical="center" textRotation="90"/>
    </xf>
    <xf numFmtId="0" fontId="4" fillId="52" borderId="41" xfId="0" applyFont="1" applyFill="1" applyBorder="1" applyAlignment="1">
      <alignment horizontal="center" vertical="center" textRotation="90"/>
    </xf>
    <xf numFmtId="0" fontId="4" fillId="2" borderId="44" xfId="0" applyFont="1" applyFill="1" applyBorder="1" applyAlignment="1">
      <alignment horizontal="center" vertical="center" textRotation="90"/>
    </xf>
    <xf numFmtId="0" fontId="4" fillId="2" borderId="45" xfId="0" applyFont="1" applyFill="1" applyBorder="1" applyAlignment="1">
      <alignment horizontal="center" vertical="center" textRotation="90"/>
    </xf>
    <xf numFmtId="0" fontId="25" fillId="82" borderId="14" xfId="0" applyFont="1" applyFill="1" applyBorder="1" applyAlignment="1">
      <alignment horizontal="center" vertical="center" textRotation="90" wrapText="1"/>
    </xf>
    <xf numFmtId="0" fontId="25" fillId="82" borderId="15" xfId="0" applyFont="1" applyFill="1" applyBorder="1" applyAlignment="1">
      <alignment horizontal="center" vertical="center" textRotation="90" wrapText="1"/>
    </xf>
    <xf numFmtId="0" fontId="25" fillId="82" borderId="16" xfId="0" applyFont="1" applyFill="1" applyBorder="1" applyAlignment="1">
      <alignment horizontal="center" vertical="center" textRotation="90" wrapText="1"/>
    </xf>
    <xf numFmtId="0" fontId="25" fillId="9" borderId="14" xfId="0" applyFont="1" applyFill="1" applyBorder="1" applyAlignment="1">
      <alignment horizontal="center" vertical="center" textRotation="90" wrapText="1"/>
    </xf>
    <xf numFmtId="0" fontId="25" fillId="9" borderId="15" xfId="0" applyFont="1" applyFill="1" applyBorder="1" applyAlignment="1">
      <alignment horizontal="center" vertical="center" textRotation="90" wrapText="1"/>
    </xf>
    <xf numFmtId="0" fontId="25" fillId="9" borderId="16" xfId="0" applyFont="1" applyFill="1" applyBorder="1" applyAlignment="1">
      <alignment horizontal="center" vertical="center" textRotation="90" wrapText="1"/>
    </xf>
    <xf numFmtId="0" fontId="25" fillId="4" borderId="14" xfId="0" applyFont="1" applyFill="1" applyBorder="1" applyAlignment="1">
      <alignment horizontal="center" vertical="center" textRotation="90" wrapText="1"/>
    </xf>
    <xf numFmtId="0" fontId="25" fillId="4" borderId="15" xfId="0" applyFont="1" applyFill="1" applyBorder="1" applyAlignment="1">
      <alignment horizontal="center" vertical="center" textRotation="90" wrapText="1"/>
    </xf>
    <xf numFmtId="0" fontId="25" fillId="4" borderId="16" xfId="0" applyFont="1" applyFill="1" applyBorder="1" applyAlignment="1">
      <alignment horizontal="center" vertical="center" textRotation="90" wrapText="1"/>
    </xf>
    <xf numFmtId="0" fontId="25" fillId="10" borderId="14" xfId="0" applyFont="1" applyFill="1" applyBorder="1" applyAlignment="1">
      <alignment horizontal="center" vertical="center" textRotation="90" wrapText="1"/>
    </xf>
    <xf numFmtId="0" fontId="25" fillId="10" borderId="15" xfId="0" applyFont="1" applyFill="1" applyBorder="1" applyAlignment="1">
      <alignment horizontal="center" vertical="center" textRotation="90" wrapText="1"/>
    </xf>
    <xf numFmtId="0" fontId="25" fillId="10" borderId="16" xfId="0" applyFont="1" applyFill="1" applyBorder="1" applyAlignment="1">
      <alignment horizontal="center" vertical="center" textRotation="90" wrapText="1"/>
    </xf>
    <xf numFmtId="0" fontId="25" fillId="8" borderId="14" xfId="0" applyFont="1" applyFill="1" applyBorder="1" applyAlignment="1">
      <alignment horizontal="center" vertical="center" textRotation="90" wrapText="1"/>
    </xf>
    <xf numFmtId="0" fontId="25" fillId="8" borderId="15" xfId="0" applyFont="1" applyFill="1" applyBorder="1" applyAlignment="1">
      <alignment horizontal="center" vertical="center" textRotation="90" wrapText="1"/>
    </xf>
    <xf numFmtId="0" fontId="25" fillId="8" borderId="16" xfId="0" applyFont="1" applyFill="1" applyBorder="1" applyAlignment="1">
      <alignment horizontal="center" vertical="center" textRotation="90" wrapText="1"/>
    </xf>
    <xf numFmtId="0" fontId="25" fillId="6" borderId="14" xfId="0" applyFont="1" applyFill="1" applyBorder="1" applyAlignment="1">
      <alignment horizontal="center" vertical="center" textRotation="90" wrapText="1"/>
    </xf>
    <xf numFmtId="0" fontId="25" fillId="6" borderId="15" xfId="0" applyFont="1" applyFill="1" applyBorder="1" applyAlignment="1">
      <alignment horizontal="center" vertical="center" textRotation="90" wrapText="1"/>
    </xf>
    <xf numFmtId="0" fontId="25" fillId="6" borderId="16" xfId="0" applyFont="1" applyFill="1" applyBorder="1" applyAlignment="1">
      <alignment horizontal="center" vertical="center" textRotation="90" wrapText="1"/>
    </xf>
    <xf numFmtId="0" fontId="25" fillId="7" borderId="14" xfId="0" applyFont="1" applyFill="1" applyBorder="1" applyAlignment="1">
      <alignment horizontal="center" vertical="center" textRotation="90" wrapText="1"/>
    </xf>
    <xf numFmtId="0" fontId="25" fillId="7" borderId="15" xfId="0" applyFont="1" applyFill="1" applyBorder="1" applyAlignment="1">
      <alignment horizontal="center" vertical="center" textRotation="90" wrapText="1"/>
    </xf>
    <xf numFmtId="0" fontId="25" fillId="7" borderId="16" xfId="0" applyFont="1" applyFill="1" applyBorder="1" applyAlignment="1">
      <alignment horizontal="center" vertical="center" textRotation="90" wrapText="1"/>
    </xf>
    <xf numFmtId="1" fontId="25" fillId="46" borderId="14" xfId="0" applyNumberFormat="1" applyFont="1" applyFill="1" applyBorder="1" applyAlignment="1">
      <alignment horizontal="center" vertical="center"/>
    </xf>
    <xf numFmtId="1" fontId="25" fillId="46" borderId="15" xfId="0" applyNumberFormat="1" applyFont="1" applyFill="1" applyBorder="1" applyAlignment="1">
      <alignment horizontal="center" vertical="center"/>
    </xf>
    <xf numFmtId="1" fontId="25" fillId="46" borderId="16" xfId="0" applyNumberFormat="1" applyFont="1" applyFill="1" applyBorder="1" applyAlignment="1">
      <alignment horizontal="center" vertical="center"/>
    </xf>
    <xf numFmtId="0" fontId="25" fillId="43" borderId="14" xfId="0" applyFont="1" applyFill="1" applyBorder="1" applyAlignment="1">
      <alignment horizontal="center" vertical="center"/>
    </xf>
    <xf numFmtId="0" fontId="25" fillId="43" borderId="15" xfId="0" applyFont="1" applyFill="1" applyBorder="1" applyAlignment="1">
      <alignment horizontal="center" vertical="center"/>
    </xf>
    <xf numFmtId="0" fontId="25" fillId="43" borderId="16" xfId="0" applyFont="1" applyFill="1" applyBorder="1" applyAlignment="1">
      <alignment horizontal="center" vertical="center"/>
    </xf>
    <xf numFmtId="164" fontId="4" fillId="2" borderId="44" xfId="0" applyNumberFormat="1" applyFont="1" applyFill="1" applyBorder="1" applyAlignment="1">
      <alignment horizontal="center" vertical="center" textRotation="90"/>
    </xf>
    <xf numFmtId="164" fontId="4" fillId="2" borderId="45" xfId="0" applyNumberFormat="1" applyFont="1" applyFill="1" applyBorder="1" applyAlignment="1">
      <alignment horizontal="center" vertical="center" textRotation="90"/>
    </xf>
    <xf numFmtId="0" fontId="4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5" fillId="84" borderId="14" xfId="0" applyFont="1" applyFill="1" applyBorder="1" applyAlignment="1">
      <alignment horizontal="center" vertical="center"/>
    </xf>
    <xf numFmtId="0" fontId="25" fillId="84" borderId="16" xfId="0" applyFont="1" applyFill="1" applyBorder="1" applyAlignment="1">
      <alignment horizontal="center" vertical="center"/>
    </xf>
    <xf numFmtId="0" fontId="40" fillId="84" borderId="14" xfId="0" applyFont="1" applyFill="1" applyBorder="1" applyAlignment="1">
      <alignment horizontal="center" vertical="center"/>
    </xf>
    <xf numFmtId="0" fontId="40" fillId="84" borderId="15" xfId="0" applyFont="1" applyFill="1" applyBorder="1" applyAlignment="1">
      <alignment horizontal="center" vertical="center"/>
    </xf>
    <xf numFmtId="0" fontId="40" fillId="84" borderId="16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 textRotation="90" wrapText="1"/>
    </xf>
    <xf numFmtId="0" fontId="4" fillId="7" borderId="52" xfId="0" applyFont="1" applyFill="1" applyBorder="1" applyAlignment="1">
      <alignment horizontal="center" vertical="center" textRotation="90" wrapText="1"/>
    </xf>
    <xf numFmtId="0" fontId="4" fillId="2" borderId="47" xfId="0" applyFont="1" applyFill="1" applyBorder="1" applyAlignment="1">
      <alignment horizontal="center" vertical="center" textRotation="90"/>
    </xf>
    <xf numFmtId="0" fontId="4" fillId="2" borderId="50" xfId="0" applyFont="1" applyFill="1" applyBorder="1" applyAlignment="1">
      <alignment horizontal="center" vertical="center" textRotation="90"/>
    </xf>
    <xf numFmtId="0" fontId="4" fillId="0" borderId="48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2" borderId="52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0" fontId="40" fillId="7" borderId="14" xfId="0" applyFont="1" applyFill="1" applyBorder="1" applyAlignment="1">
      <alignment horizontal="center" vertical="center"/>
    </xf>
    <xf numFmtId="0" fontId="40" fillId="7" borderId="15" xfId="0" applyFont="1" applyFill="1" applyBorder="1" applyAlignment="1">
      <alignment horizontal="center" vertical="center"/>
    </xf>
    <xf numFmtId="0" fontId="42" fillId="83" borderId="14" xfId="0" applyFont="1" applyFill="1" applyBorder="1" applyAlignment="1">
      <alignment horizontal="center" vertical="center"/>
    </xf>
    <xf numFmtId="0" fontId="42" fillId="83" borderId="15" xfId="0" applyFont="1" applyFill="1" applyBorder="1" applyAlignment="1">
      <alignment horizontal="center" vertical="center"/>
    </xf>
    <xf numFmtId="0" fontId="42" fillId="83" borderId="16" xfId="0" applyFont="1" applyFill="1" applyBorder="1" applyAlignment="1">
      <alignment horizontal="center" vertical="center"/>
    </xf>
    <xf numFmtId="0" fontId="3" fillId="47" borderId="14" xfId="0" applyFont="1" applyFill="1" applyBorder="1" applyAlignment="1">
      <alignment horizontal="center"/>
    </xf>
    <xf numFmtId="0" fontId="3" fillId="47" borderId="15" xfId="0" applyFont="1" applyFill="1" applyBorder="1" applyAlignment="1">
      <alignment horizontal="center"/>
    </xf>
    <xf numFmtId="0" fontId="3" fillId="47" borderId="47" xfId="0" applyFont="1" applyFill="1" applyBorder="1" applyAlignment="1">
      <alignment horizontal="center"/>
    </xf>
    <xf numFmtId="0" fontId="3" fillId="47" borderId="1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124">
    <cellStyle name="20 % - Accent1" xfId="36" builtinId="30" customBuiltin="1"/>
    <cellStyle name="20 % - Accent1 2" xfId="98"/>
    <cellStyle name="20 % - Accent2" xfId="40" builtinId="34" customBuiltin="1"/>
    <cellStyle name="20 % - Accent2 2" xfId="102"/>
    <cellStyle name="20 % - Accent3" xfId="44" builtinId="38" customBuiltin="1"/>
    <cellStyle name="20 % - Accent3 2" xfId="106"/>
    <cellStyle name="20 % - Accent4" xfId="48" builtinId="42" customBuiltin="1"/>
    <cellStyle name="20 % - Accent4 2" xfId="110"/>
    <cellStyle name="20 % - Accent5" xfId="52" builtinId="46" customBuiltin="1"/>
    <cellStyle name="20 % - Accent5 2" xfId="114"/>
    <cellStyle name="20 % - Accent6" xfId="56" builtinId="50" customBuiltin="1"/>
    <cellStyle name="20 % - Accent6 2" xfId="118"/>
    <cellStyle name="40 % - Accent1" xfId="37" builtinId="31" customBuiltin="1"/>
    <cellStyle name="40 % - Accent1 2" xfId="99"/>
    <cellStyle name="40 % - Accent2" xfId="41" builtinId="35" customBuiltin="1"/>
    <cellStyle name="40 % - Accent2 2" xfId="103"/>
    <cellStyle name="40 % - Accent3" xfId="45" builtinId="39" customBuiltin="1"/>
    <cellStyle name="40 % - Accent3 2" xfId="107"/>
    <cellStyle name="40 % - Accent4" xfId="49" builtinId="43" customBuiltin="1"/>
    <cellStyle name="40 % - Accent4 2" xfId="111"/>
    <cellStyle name="40 % - Accent5" xfId="53" builtinId="47" customBuiltin="1"/>
    <cellStyle name="40 % - Accent5 2" xfId="115"/>
    <cellStyle name="40 % - Accent6" xfId="57" builtinId="51" customBuiltin="1"/>
    <cellStyle name="40 % - Accent6 2" xfId="119"/>
    <cellStyle name="60 % - Accent1" xfId="38" builtinId="32" customBuiltin="1"/>
    <cellStyle name="60 % - Accent1 2" xfId="100"/>
    <cellStyle name="60 % - Accent2" xfId="42" builtinId="36" customBuiltin="1"/>
    <cellStyle name="60 % - Accent2 2" xfId="104"/>
    <cellStyle name="60 % - Accent3" xfId="46" builtinId="40" customBuiltin="1"/>
    <cellStyle name="60 % - Accent3 2" xfId="108"/>
    <cellStyle name="60 % - Accent4" xfId="50" builtinId="44" customBuiltin="1"/>
    <cellStyle name="60 % - Accent4 2" xfId="112"/>
    <cellStyle name="60 % - Accent5" xfId="54" builtinId="48" customBuiltin="1"/>
    <cellStyle name="60 % - Accent5 2" xfId="116"/>
    <cellStyle name="60 % - Accent6" xfId="58" builtinId="52" customBuiltin="1"/>
    <cellStyle name="60 % - Accent6 2" xfId="120"/>
    <cellStyle name="Accent1" xfId="35" builtinId="29" customBuiltin="1"/>
    <cellStyle name="Accent1 2" xfId="97"/>
    <cellStyle name="Accent2" xfId="39" builtinId="33" customBuiltin="1"/>
    <cellStyle name="Accent2 2" xfId="101"/>
    <cellStyle name="Accent3" xfId="43" builtinId="37" customBuiltin="1"/>
    <cellStyle name="Accent3 2" xfId="105"/>
    <cellStyle name="Accent4" xfId="47" builtinId="41" customBuiltin="1"/>
    <cellStyle name="Accent4 2" xfId="109"/>
    <cellStyle name="Accent5" xfId="51" builtinId="45" customBuiltin="1"/>
    <cellStyle name="Accent5 2" xfId="113"/>
    <cellStyle name="Accent6" xfId="55" builtinId="49" customBuiltin="1"/>
    <cellStyle name="Accent6 2" xfId="117"/>
    <cellStyle name="Avertissement" xfId="31" builtinId="11" customBuiltin="1"/>
    <cellStyle name="Avertissement 2" xfId="93"/>
    <cellStyle name="Calcul" xfId="28" builtinId="22" customBuiltin="1"/>
    <cellStyle name="Calcul 2" xfId="90"/>
    <cellStyle name="Cellule liée" xfId="29" builtinId="24" customBuiltin="1"/>
    <cellStyle name="Cellule liée 2" xfId="91"/>
    <cellStyle name="Commentaire" xfId="32" builtinId="10" customBuiltin="1"/>
    <cellStyle name="Commentaire 2" xfId="94"/>
    <cellStyle name="Entrée" xfId="26" builtinId="20" customBuiltin="1"/>
    <cellStyle name="Entrée 2" xfId="88"/>
    <cellStyle name="Insatisfaisant" xfId="24" builtinId="27" customBuiltin="1"/>
    <cellStyle name="Insatisfaisant 2" xfId="86"/>
    <cellStyle name="Neutre" xfId="25" builtinId="28" customBuiltin="1"/>
    <cellStyle name="Neutre 2" xfId="87"/>
    <cellStyle name="Normal" xfId="0" builtinId="0"/>
    <cellStyle name="Normal 10" xfId="1"/>
    <cellStyle name="Normal 10 2" xfId="63"/>
    <cellStyle name="Normal 11" xfId="59"/>
    <cellStyle name="Normal 11 2" xfId="61"/>
    <cellStyle name="Normal 11 2 2" xfId="123"/>
    <cellStyle name="Normal 11 3" xfId="121"/>
    <cellStyle name="Normal 12" xfId="62"/>
    <cellStyle name="Normal 2" xfId="2"/>
    <cellStyle name="Normal 2 2" xfId="9"/>
    <cellStyle name="Normal 2 2 2" xfId="71"/>
    <cellStyle name="Normal 2 3" xfId="14"/>
    <cellStyle name="Normal 2 3 2" xfId="76"/>
    <cellStyle name="Normal 2 4" xfId="60"/>
    <cellStyle name="Normal 2 4 2" xfId="122"/>
    <cellStyle name="Normal 2 5" xfId="64"/>
    <cellStyle name="Normal 3" xfId="3"/>
    <cellStyle name="Normal 3 2" xfId="65"/>
    <cellStyle name="Normal 4" xfId="4"/>
    <cellStyle name="Normal 4 2" xfId="10"/>
    <cellStyle name="Normal 4 2 2" xfId="72"/>
    <cellStyle name="Normal 4 3" xfId="15"/>
    <cellStyle name="Normal 4 3 2" xfId="77"/>
    <cellStyle name="Normal 4 4" xfId="66"/>
    <cellStyle name="Normal 5" xfId="5"/>
    <cellStyle name="Normal 5 2" xfId="11"/>
    <cellStyle name="Normal 5 2 2" xfId="73"/>
    <cellStyle name="Normal 5 3" xfId="16"/>
    <cellStyle name="Normal 5 3 2" xfId="78"/>
    <cellStyle name="Normal 5 4" xfId="67"/>
    <cellStyle name="Normal 6" xfId="6"/>
    <cellStyle name="Normal 6 2" xfId="12"/>
    <cellStyle name="Normal 6 2 2" xfId="74"/>
    <cellStyle name="Normal 6 3" xfId="17"/>
    <cellStyle name="Normal 6 3 2" xfId="79"/>
    <cellStyle name="Normal 6 4" xfId="68"/>
    <cellStyle name="Normal 7" xfId="8"/>
    <cellStyle name="Normal 7 2" xfId="70"/>
    <cellStyle name="Normal 8" xfId="7"/>
    <cellStyle name="Normal 8 2" xfId="69"/>
    <cellStyle name="Normal 9" xfId="13"/>
    <cellStyle name="Normal 9 2" xfId="75"/>
    <cellStyle name="Satisfaisant" xfId="23" builtinId="26" customBuiltin="1"/>
    <cellStyle name="Satisfaisant 2" xfId="85"/>
    <cellStyle name="Sortie" xfId="27" builtinId="21" customBuiltin="1"/>
    <cellStyle name="Sortie 2" xfId="89"/>
    <cellStyle name="Texte explicatif" xfId="33" builtinId="53" customBuiltin="1"/>
    <cellStyle name="Texte explicatif 2" xfId="95"/>
    <cellStyle name="Titre" xfId="18" builtinId="15" customBuiltin="1"/>
    <cellStyle name="Titre 2" xfId="80"/>
    <cellStyle name="Titre 1" xfId="19" builtinId="16" customBuiltin="1"/>
    <cellStyle name="Titre 1 2" xfId="81"/>
    <cellStyle name="Titre 2" xfId="20" builtinId="17" customBuiltin="1"/>
    <cellStyle name="Titre 2 2" xfId="82"/>
    <cellStyle name="Titre 3" xfId="21" builtinId="18" customBuiltin="1"/>
    <cellStyle name="Titre 3 2" xfId="83"/>
    <cellStyle name="Titre 4" xfId="22" builtinId="19" customBuiltin="1"/>
    <cellStyle name="Titre 4 2" xfId="84"/>
    <cellStyle name="Total" xfId="34" builtinId="25" customBuiltin="1"/>
    <cellStyle name="Total 2" xfId="96"/>
    <cellStyle name="Vérification" xfId="30" builtinId="23" customBuiltin="1"/>
    <cellStyle name="Vérification 2" xfId="92"/>
  </cellStyles>
  <dxfs count="44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9900"/>
      <color rgb="FF00FF00"/>
      <color rgb="FFFFD13F"/>
      <color rgb="FFFF3399"/>
      <color rgb="FFFF9933"/>
      <color rgb="FFE6B8B7"/>
      <color rgb="FF66CCFF"/>
      <color rgb="FF99FF99"/>
      <color rgb="FFF987EB"/>
      <color rgb="FF8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27"/>
  <sheetViews>
    <sheetView zoomScale="98" zoomScaleNormal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12" sqref="W12"/>
    </sheetView>
  </sheetViews>
  <sheetFormatPr baseColWidth="10" defaultRowHeight="14.4"/>
  <cols>
    <col min="1" max="1" width="3.44140625" style="5" customWidth="1"/>
    <col min="2" max="2" width="23.5546875" style="5" customWidth="1"/>
    <col min="3" max="3" width="5.33203125" style="6" customWidth="1"/>
    <col min="4" max="4" width="16" style="5" customWidth="1"/>
    <col min="5" max="5" width="6" style="6" customWidth="1"/>
    <col min="6" max="6" width="6" style="5" customWidth="1"/>
    <col min="7" max="14" width="6" style="6" customWidth="1"/>
    <col min="15" max="15" width="5" style="6" customWidth="1"/>
    <col min="16" max="19" width="4.44140625" style="5" customWidth="1"/>
    <col min="20" max="20" width="15.109375" style="5" customWidth="1"/>
    <col min="21" max="21" width="4.44140625" style="14" customWidth="1"/>
    <col min="22" max="22" width="4.44140625" style="15" customWidth="1"/>
  </cols>
  <sheetData>
    <row r="1" spans="1:41" s="15" customFormat="1" ht="15" thickBot="1">
      <c r="A1" s="5"/>
      <c r="B1" s="5"/>
      <c r="C1" s="6"/>
      <c r="D1" s="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41" s="15" customFormat="1" ht="22.5" customHeight="1" thickBot="1">
      <c r="A2" s="5"/>
      <c r="B2" s="317" t="s">
        <v>154</v>
      </c>
      <c r="C2" s="318"/>
      <c r="D2" s="64">
        <v>2021</v>
      </c>
      <c r="E2" s="14"/>
      <c r="F2" s="14"/>
      <c r="G2" s="14"/>
      <c r="H2" s="14"/>
      <c r="I2" s="14"/>
      <c r="J2" s="14"/>
      <c r="K2" s="18"/>
      <c r="L2" s="18"/>
      <c r="M2" s="18"/>
      <c r="N2" s="18"/>
      <c r="O2" s="18"/>
      <c r="P2" s="18"/>
      <c r="Q2" s="14"/>
      <c r="R2" s="14"/>
      <c r="S2" s="14"/>
      <c r="T2" s="317" t="s">
        <v>97</v>
      </c>
      <c r="U2" s="318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O2" s="28"/>
    </row>
    <row r="3" spans="1:41" s="15" customFormat="1" ht="15" thickBot="1">
      <c r="A3" s="5"/>
      <c r="B3" s="5"/>
      <c r="C3" s="6"/>
      <c r="D3" s="5"/>
      <c r="E3" s="14"/>
      <c r="F3" s="14"/>
      <c r="G3" s="14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4"/>
    </row>
    <row r="4" spans="1:41" s="15" customFormat="1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82</v>
      </c>
    </row>
    <row r="5" spans="1:41" s="15" customFormat="1" ht="58.5" customHeight="1" thickBot="1">
      <c r="B5" s="216"/>
      <c r="C5" s="218"/>
      <c r="D5" s="220"/>
      <c r="E5" s="224"/>
      <c r="F5" s="226"/>
      <c r="G5" s="228"/>
      <c r="H5" s="230"/>
      <c r="I5" s="232"/>
      <c r="J5" s="249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1:41">
      <c r="B6" s="150" t="s">
        <v>13</v>
      </c>
      <c r="C6" s="9"/>
      <c r="D6" s="178" t="s">
        <v>11</v>
      </c>
      <c r="E6" s="9">
        <v>23</v>
      </c>
      <c r="F6" s="9">
        <v>25</v>
      </c>
      <c r="G6" s="9">
        <v>23</v>
      </c>
      <c r="H6" s="9">
        <v>19</v>
      </c>
      <c r="I6" s="9">
        <v>25</v>
      </c>
      <c r="J6" s="9">
        <v>26</v>
      </c>
      <c r="K6" s="9">
        <v>22</v>
      </c>
      <c r="L6" s="9">
        <v>30</v>
      </c>
      <c r="M6" s="9">
        <v>26</v>
      </c>
      <c r="N6" s="9">
        <v>29</v>
      </c>
      <c r="O6" s="33">
        <f t="shared" ref="O6:O21" si="0">SUM(E6:N6)</f>
        <v>248</v>
      </c>
      <c r="P6" s="151">
        <f t="shared" ref="P6:P21" si="1">COUNT(E6:N6)</f>
        <v>10</v>
      </c>
      <c r="Q6" s="33">
        <f t="shared" ref="Q6:Q21" si="2">IF(P6&lt;8,0,+SMALL((E6:N6),1))</f>
        <v>19</v>
      </c>
      <c r="R6" s="33">
        <f t="shared" ref="R6:R21" si="3">IF(P6&lt;9,0,+SMALL((E6:N6),2))</f>
        <v>22</v>
      </c>
      <c r="S6" s="33">
        <f t="shared" ref="S6:S21" si="4">IF(P6&lt;10,0,+SMALL((E6:N6),3))</f>
        <v>23</v>
      </c>
      <c r="T6" s="33">
        <f t="shared" ref="T6:T21" si="5">O6-Q6-R6-S6</f>
        <v>184</v>
      </c>
      <c r="U6" s="9">
        <f t="shared" ref="U6:U21" si="6">RANK(T6,$T$6:$T$21,0)</f>
        <v>1</v>
      </c>
    </row>
    <row r="7" spans="1:41" s="15" customFormat="1">
      <c r="A7" s="5"/>
      <c r="B7" s="128" t="s">
        <v>27</v>
      </c>
      <c r="C7" s="76"/>
      <c r="D7" s="129" t="s">
        <v>5</v>
      </c>
      <c r="E7" s="76">
        <v>16</v>
      </c>
      <c r="F7" s="76">
        <v>18</v>
      </c>
      <c r="G7" s="76">
        <v>15</v>
      </c>
      <c r="H7" s="76">
        <v>15</v>
      </c>
      <c r="I7" s="76">
        <v>17</v>
      </c>
      <c r="J7" s="76">
        <v>12</v>
      </c>
      <c r="K7" s="76">
        <v>14</v>
      </c>
      <c r="L7" s="76">
        <v>17</v>
      </c>
      <c r="M7" s="76">
        <v>20</v>
      </c>
      <c r="N7" s="76">
        <v>17</v>
      </c>
      <c r="O7" s="141">
        <f t="shared" si="0"/>
        <v>161</v>
      </c>
      <c r="P7" s="138">
        <f t="shared" si="1"/>
        <v>10</v>
      </c>
      <c r="Q7" s="141">
        <f t="shared" si="2"/>
        <v>12</v>
      </c>
      <c r="R7" s="141">
        <f t="shared" si="3"/>
        <v>14</v>
      </c>
      <c r="S7" s="141">
        <f t="shared" si="4"/>
        <v>15</v>
      </c>
      <c r="T7" s="141">
        <f t="shared" si="5"/>
        <v>120</v>
      </c>
      <c r="U7" s="76">
        <f t="shared" si="6"/>
        <v>2</v>
      </c>
    </row>
    <row r="8" spans="1:41" s="15" customFormat="1">
      <c r="A8" s="5"/>
      <c r="B8" s="128" t="s">
        <v>10</v>
      </c>
      <c r="C8" s="76"/>
      <c r="D8" s="130" t="s">
        <v>11</v>
      </c>
      <c r="E8" s="76">
        <v>21</v>
      </c>
      <c r="F8" s="76">
        <v>24</v>
      </c>
      <c r="G8" s="76">
        <v>19</v>
      </c>
      <c r="H8" s="76">
        <v>13</v>
      </c>
      <c r="I8" s="76"/>
      <c r="J8" s="76"/>
      <c r="K8" s="76"/>
      <c r="L8" s="76">
        <v>25</v>
      </c>
      <c r="M8" s="76"/>
      <c r="N8" s="76">
        <v>17</v>
      </c>
      <c r="O8" s="141">
        <f t="shared" si="0"/>
        <v>119</v>
      </c>
      <c r="P8" s="138">
        <f t="shared" si="1"/>
        <v>6</v>
      </c>
      <c r="Q8" s="141">
        <f t="shared" si="2"/>
        <v>0</v>
      </c>
      <c r="R8" s="141">
        <f t="shared" si="3"/>
        <v>0</v>
      </c>
      <c r="S8" s="141">
        <f t="shared" si="4"/>
        <v>0</v>
      </c>
      <c r="T8" s="141">
        <f t="shared" si="5"/>
        <v>119</v>
      </c>
      <c r="U8" s="76">
        <f t="shared" si="6"/>
        <v>3</v>
      </c>
    </row>
    <row r="9" spans="1:41" s="15" customFormat="1">
      <c r="A9" s="5"/>
      <c r="B9" s="128" t="s">
        <v>38</v>
      </c>
      <c r="C9" s="76"/>
      <c r="D9" s="131" t="s">
        <v>36</v>
      </c>
      <c r="E9" s="76">
        <v>18</v>
      </c>
      <c r="F9" s="76">
        <v>14</v>
      </c>
      <c r="G9" s="76">
        <v>15</v>
      </c>
      <c r="H9" s="76">
        <v>16</v>
      </c>
      <c r="I9" s="76">
        <v>15</v>
      </c>
      <c r="J9" s="76">
        <v>13</v>
      </c>
      <c r="K9" s="76">
        <v>17</v>
      </c>
      <c r="L9" s="76">
        <v>18</v>
      </c>
      <c r="M9" s="76">
        <v>19</v>
      </c>
      <c r="N9" s="76">
        <v>14</v>
      </c>
      <c r="O9" s="141">
        <f t="shared" si="0"/>
        <v>159</v>
      </c>
      <c r="P9" s="138">
        <f t="shared" si="1"/>
        <v>10</v>
      </c>
      <c r="Q9" s="141">
        <f t="shared" si="2"/>
        <v>13</v>
      </c>
      <c r="R9" s="141">
        <f t="shared" si="3"/>
        <v>14</v>
      </c>
      <c r="S9" s="141">
        <f t="shared" si="4"/>
        <v>14</v>
      </c>
      <c r="T9" s="141">
        <f t="shared" si="5"/>
        <v>118</v>
      </c>
      <c r="U9" s="76">
        <f t="shared" si="6"/>
        <v>4</v>
      </c>
    </row>
    <row r="10" spans="1:41" s="15" customFormat="1">
      <c r="A10" s="5"/>
      <c r="B10" s="128" t="s">
        <v>155</v>
      </c>
      <c r="C10" s="76"/>
      <c r="D10" s="131" t="s">
        <v>36</v>
      </c>
      <c r="E10" s="76">
        <v>19</v>
      </c>
      <c r="F10" s="76">
        <v>13</v>
      </c>
      <c r="G10" s="76">
        <v>12</v>
      </c>
      <c r="H10" s="76"/>
      <c r="I10" s="76">
        <v>22</v>
      </c>
      <c r="J10" s="76"/>
      <c r="K10" s="76"/>
      <c r="L10" s="76">
        <v>19</v>
      </c>
      <c r="M10" s="76">
        <v>17</v>
      </c>
      <c r="N10" s="76">
        <v>11</v>
      </c>
      <c r="O10" s="141">
        <f t="shared" si="0"/>
        <v>113</v>
      </c>
      <c r="P10" s="138">
        <f t="shared" si="1"/>
        <v>7</v>
      </c>
      <c r="Q10" s="141">
        <f t="shared" si="2"/>
        <v>0</v>
      </c>
      <c r="R10" s="141">
        <f t="shared" si="3"/>
        <v>0</v>
      </c>
      <c r="S10" s="141">
        <f t="shared" si="4"/>
        <v>0</v>
      </c>
      <c r="T10" s="141">
        <f t="shared" si="5"/>
        <v>113</v>
      </c>
      <c r="U10" s="76">
        <f t="shared" si="6"/>
        <v>5</v>
      </c>
    </row>
    <row r="11" spans="1:41" s="15" customFormat="1">
      <c r="A11" s="5"/>
      <c r="B11" s="128" t="s">
        <v>16</v>
      </c>
      <c r="C11" s="76"/>
      <c r="D11" s="133" t="s">
        <v>17</v>
      </c>
      <c r="E11" s="76">
        <v>15</v>
      </c>
      <c r="F11" s="76">
        <v>23</v>
      </c>
      <c r="G11" s="76"/>
      <c r="H11" s="76"/>
      <c r="I11" s="76"/>
      <c r="J11" s="76"/>
      <c r="K11" s="76"/>
      <c r="L11" s="76">
        <v>20</v>
      </c>
      <c r="M11" s="76">
        <v>18</v>
      </c>
      <c r="N11" s="76"/>
      <c r="O11" s="141">
        <f t="shared" si="0"/>
        <v>76</v>
      </c>
      <c r="P11" s="138">
        <f t="shared" si="1"/>
        <v>4</v>
      </c>
      <c r="Q11" s="141">
        <f t="shared" si="2"/>
        <v>0</v>
      </c>
      <c r="R11" s="141">
        <f t="shared" si="3"/>
        <v>0</v>
      </c>
      <c r="S11" s="141">
        <f t="shared" si="4"/>
        <v>0</v>
      </c>
      <c r="T11" s="141">
        <f t="shared" si="5"/>
        <v>76</v>
      </c>
      <c r="U11" s="76">
        <f t="shared" si="6"/>
        <v>6</v>
      </c>
    </row>
    <row r="12" spans="1:41" s="15" customFormat="1">
      <c r="A12" s="5"/>
      <c r="B12" s="128" t="s">
        <v>2</v>
      </c>
      <c r="C12" s="76"/>
      <c r="D12" s="129" t="s">
        <v>5</v>
      </c>
      <c r="E12" s="76">
        <v>10</v>
      </c>
      <c r="F12" s="76">
        <v>7</v>
      </c>
      <c r="G12" s="76">
        <v>10</v>
      </c>
      <c r="H12" s="76">
        <v>7</v>
      </c>
      <c r="I12" s="76">
        <v>12</v>
      </c>
      <c r="J12" s="76">
        <v>8</v>
      </c>
      <c r="K12" s="76"/>
      <c r="L12" s="76">
        <v>9</v>
      </c>
      <c r="M12" s="76">
        <v>8</v>
      </c>
      <c r="N12" s="76"/>
      <c r="O12" s="141">
        <f t="shared" si="0"/>
        <v>71</v>
      </c>
      <c r="P12" s="138">
        <f t="shared" si="1"/>
        <v>8</v>
      </c>
      <c r="Q12" s="141">
        <f t="shared" si="2"/>
        <v>7</v>
      </c>
      <c r="R12" s="141">
        <f t="shared" si="3"/>
        <v>0</v>
      </c>
      <c r="S12" s="141">
        <f t="shared" si="4"/>
        <v>0</v>
      </c>
      <c r="T12" s="141">
        <f t="shared" si="5"/>
        <v>64</v>
      </c>
      <c r="U12" s="76">
        <f t="shared" si="6"/>
        <v>7</v>
      </c>
    </row>
    <row r="13" spans="1:41">
      <c r="B13" s="128" t="s">
        <v>72</v>
      </c>
      <c r="C13" s="76"/>
      <c r="D13" s="130" t="s">
        <v>11</v>
      </c>
      <c r="E13" s="76">
        <v>3</v>
      </c>
      <c r="F13" s="76">
        <v>17</v>
      </c>
      <c r="G13" s="76">
        <v>9</v>
      </c>
      <c r="H13" s="76">
        <v>7</v>
      </c>
      <c r="I13" s="76"/>
      <c r="J13" s="76"/>
      <c r="K13" s="76">
        <v>6</v>
      </c>
      <c r="L13" s="76">
        <v>11</v>
      </c>
      <c r="M13" s="76">
        <v>5</v>
      </c>
      <c r="N13" s="76">
        <v>6</v>
      </c>
      <c r="O13" s="141">
        <f t="shared" si="0"/>
        <v>64</v>
      </c>
      <c r="P13" s="138">
        <f t="shared" si="1"/>
        <v>8</v>
      </c>
      <c r="Q13" s="141">
        <f t="shared" si="2"/>
        <v>3</v>
      </c>
      <c r="R13" s="141">
        <f t="shared" si="3"/>
        <v>0</v>
      </c>
      <c r="S13" s="141">
        <f t="shared" si="4"/>
        <v>0</v>
      </c>
      <c r="T13" s="141">
        <f t="shared" si="5"/>
        <v>61</v>
      </c>
      <c r="U13" s="76">
        <f t="shared" si="6"/>
        <v>8</v>
      </c>
    </row>
    <row r="14" spans="1:41">
      <c r="B14" s="128" t="s">
        <v>80</v>
      </c>
      <c r="C14" s="76"/>
      <c r="D14" s="131" t="s">
        <v>36</v>
      </c>
      <c r="E14" s="76">
        <v>10</v>
      </c>
      <c r="F14" s="76"/>
      <c r="G14" s="76">
        <v>9</v>
      </c>
      <c r="H14" s="76">
        <v>6</v>
      </c>
      <c r="I14" s="76">
        <v>8</v>
      </c>
      <c r="J14" s="76"/>
      <c r="K14" s="76"/>
      <c r="L14" s="76"/>
      <c r="M14" s="76">
        <v>9</v>
      </c>
      <c r="N14" s="76">
        <v>10</v>
      </c>
      <c r="O14" s="141">
        <f t="shared" si="0"/>
        <v>52</v>
      </c>
      <c r="P14" s="138">
        <f t="shared" si="1"/>
        <v>6</v>
      </c>
      <c r="Q14" s="141">
        <f t="shared" si="2"/>
        <v>0</v>
      </c>
      <c r="R14" s="141">
        <f t="shared" si="3"/>
        <v>0</v>
      </c>
      <c r="S14" s="141">
        <f t="shared" si="4"/>
        <v>0</v>
      </c>
      <c r="T14" s="141">
        <f t="shared" si="5"/>
        <v>52</v>
      </c>
      <c r="U14" s="76">
        <f t="shared" si="6"/>
        <v>9</v>
      </c>
    </row>
    <row r="15" spans="1:41" s="15" customFormat="1">
      <c r="A15" s="5"/>
      <c r="B15" s="128" t="s">
        <v>14</v>
      </c>
      <c r="C15" s="76"/>
      <c r="D15" s="132" t="s">
        <v>15</v>
      </c>
      <c r="E15" s="76">
        <v>13</v>
      </c>
      <c r="F15" s="76">
        <v>10</v>
      </c>
      <c r="G15" s="76">
        <v>13</v>
      </c>
      <c r="H15" s="76">
        <v>4</v>
      </c>
      <c r="I15" s="76">
        <v>12</v>
      </c>
      <c r="J15" s="76"/>
      <c r="K15" s="76"/>
      <c r="L15" s="76"/>
      <c r="M15" s="76"/>
      <c r="N15" s="76"/>
      <c r="O15" s="141">
        <f t="shared" si="0"/>
        <v>52</v>
      </c>
      <c r="P15" s="138">
        <f t="shared" si="1"/>
        <v>5</v>
      </c>
      <c r="Q15" s="141">
        <f t="shared" si="2"/>
        <v>0</v>
      </c>
      <c r="R15" s="141">
        <f t="shared" si="3"/>
        <v>0</v>
      </c>
      <c r="S15" s="141">
        <f t="shared" si="4"/>
        <v>0</v>
      </c>
      <c r="T15" s="141">
        <f t="shared" si="5"/>
        <v>52</v>
      </c>
      <c r="U15" s="76">
        <f t="shared" si="6"/>
        <v>9</v>
      </c>
    </row>
    <row r="16" spans="1:41" s="15" customFormat="1">
      <c r="A16" s="5"/>
      <c r="B16" s="128" t="s">
        <v>186</v>
      </c>
      <c r="C16" s="76"/>
      <c r="D16" s="134" t="s">
        <v>84</v>
      </c>
      <c r="E16" s="76"/>
      <c r="F16" s="76"/>
      <c r="G16" s="76">
        <v>7</v>
      </c>
      <c r="H16" s="76">
        <v>7</v>
      </c>
      <c r="I16" s="76"/>
      <c r="J16" s="76"/>
      <c r="K16" s="76"/>
      <c r="L16" s="76">
        <v>11</v>
      </c>
      <c r="M16" s="76">
        <v>13</v>
      </c>
      <c r="N16" s="76">
        <v>8</v>
      </c>
      <c r="O16" s="141">
        <f t="shared" si="0"/>
        <v>46</v>
      </c>
      <c r="P16" s="138">
        <f t="shared" si="1"/>
        <v>5</v>
      </c>
      <c r="Q16" s="141">
        <f t="shared" si="2"/>
        <v>0</v>
      </c>
      <c r="R16" s="141">
        <f t="shared" si="3"/>
        <v>0</v>
      </c>
      <c r="S16" s="141">
        <f t="shared" si="4"/>
        <v>0</v>
      </c>
      <c r="T16" s="141">
        <f t="shared" si="5"/>
        <v>46</v>
      </c>
      <c r="U16" s="76">
        <f t="shared" si="6"/>
        <v>11</v>
      </c>
    </row>
    <row r="17" spans="1:21">
      <c r="B17" s="128" t="s">
        <v>157</v>
      </c>
      <c r="C17" s="76"/>
      <c r="D17" s="129" t="s">
        <v>5</v>
      </c>
      <c r="E17" s="76">
        <v>13</v>
      </c>
      <c r="F17" s="76">
        <v>13</v>
      </c>
      <c r="G17" s="76"/>
      <c r="H17" s="76"/>
      <c r="I17" s="76"/>
      <c r="J17" s="76"/>
      <c r="K17" s="76"/>
      <c r="L17" s="76">
        <v>1</v>
      </c>
      <c r="M17" s="76"/>
      <c r="N17" s="76"/>
      <c r="O17" s="141">
        <f t="shared" si="0"/>
        <v>27</v>
      </c>
      <c r="P17" s="138">
        <f t="shared" si="1"/>
        <v>3</v>
      </c>
      <c r="Q17" s="141">
        <f t="shared" si="2"/>
        <v>0</v>
      </c>
      <c r="R17" s="141">
        <f t="shared" si="3"/>
        <v>0</v>
      </c>
      <c r="S17" s="141">
        <f t="shared" si="4"/>
        <v>0</v>
      </c>
      <c r="T17" s="141">
        <f t="shared" si="5"/>
        <v>27</v>
      </c>
      <c r="U17" s="76">
        <f t="shared" si="6"/>
        <v>12</v>
      </c>
    </row>
    <row r="18" spans="1:21">
      <c r="B18" s="128" t="s">
        <v>74</v>
      </c>
      <c r="C18" s="76"/>
      <c r="D18" s="129" t="s">
        <v>5</v>
      </c>
      <c r="E18" s="76">
        <v>11</v>
      </c>
      <c r="F18" s="76"/>
      <c r="G18" s="76"/>
      <c r="H18" s="76">
        <v>7</v>
      </c>
      <c r="I18" s="76"/>
      <c r="J18" s="76"/>
      <c r="K18" s="76"/>
      <c r="L18" s="76"/>
      <c r="M18" s="76"/>
      <c r="N18" s="76"/>
      <c r="O18" s="141">
        <f t="shared" si="0"/>
        <v>18</v>
      </c>
      <c r="P18" s="138">
        <f t="shared" si="1"/>
        <v>2</v>
      </c>
      <c r="Q18" s="141">
        <f t="shared" si="2"/>
        <v>0</v>
      </c>
      <c r="R18" s="141">
        <f t="shared" si="3"/>
        <v>0</v>
      </c>
      <c r="S18" s="141">
        <f t="shared" si="4"/>
        <v>0</v>
      </c>
      <c r="T18" s="141">
        <f t="shared" si="5"/>
        <v>18</v>
      </c>
      <c r="U18" s="76">
        <f t="shared" si="6"/>
        <v>13</v>
      </c>
    </row>
    <row r="19" spans="1:21">
      <c r="B19" s="128" t="s">
        <v>176</v>
      </c>
      <c r="C19" s="76"/>
      <c r="D19" s="129" t="s">
        <v>5</v>
      </c>
      <c r="E19" s="76"/>
      <c r="F19" s="76">
        <v>11</v>
      </c>
      <c r="G19" s="76"/>
      <c r="H19" s="76"/>
      <c r="I19" s="76"/>
      <c r="J19" s="76"/>
      <c r="K19" s="76"/>
      <c r="L19" s="76"/>
      <c r="M19" s="76"/>
      <c r="N19" s="76"/>
      <c r="O19" s="141">
        <f t="shared" si="0"/>
        <v>11</v>
      </c>
      <c r="P19" s="138">
        <f t="shared" si="1"/>
        <v>1</v>
      </c>
      <c r="Q19" s="141">
        <f t="shared" si="2"/>
        <v>0</v>
      </c>
      <c r="R19" s="141">
        <f t="shared" si="3"/>
        <v>0</v>
      </c>
      <c r="S19" s="141">
        <f t="shared" si="4"/>
        <v>0</v>
      </c>
      <c r="T19" s="141">
        <f t="shared" si="5"/>
        <v>11</v>
      </c>
      <c r="U19" s="76">
        <f t="shared" si="6"/>
        <v>14</v>
      </c>
    </row>
    <row r="20" spans="1:21" s="15" customFormat="1">
      <c r="A20" s="5"/>
      <c r="B20" s="128" t="s">
        <v>160</v>
      </c>
      <c r="C20" s="76"/>
      <c r="D20" s="135" t="s">
        <v>26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141">
        <f t="shared" si="0"/>
        <v>0</v>
      </c>
      <c r="P20" s="138">
        <f t="shared" si="1"/>
        <v>0</v>
      </c>
      <c r="Q20" s="141">
        <f t="shared" si="2"/>
        <v>0</v>
      </c>
      <c r="R20" s="141">
        <f t="shared" si="3"/>
        <v>0</v>
      </c>
      <c r="S20" s="141">
        <f t="shared" si="4"/>
        <v>0</v>
      </c>
      <c r="T20" s="141">
        <f t="shared" si="5"/>
        <v>0</v>
      </c>
      <c r="U20" s="76">
        <f t="shared" si="6"/>
        <v>15</v>
      </c>
    </row>
    <row r="21" spans="1:21">
      <c r="B21" s="128" t="s">
        <v>160</v>
      </c>
      <c r="C21" s="76"/>
      <c r="D21" s="136" t="s">
        <v>230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141">
        <f t="shared" si="0"/>
        <v>0</v>
      </c>
      <c r="P21" s="138">
        <f t="shared" si="1"/>
        <v>0</v>
      </c>
      <c r="Q21" s="141">
        <f t="shared" si="2"/>
        <v>0</v>
      </c>
      <c r="R21" s="141">
        <f t="shared" si="3"/>
        <v>0</v>
      </c>
      <c r="S21" s="141">
        <f t="shared" si="4"/>
        <v>0</v>
      </c>
      <c r="T21" s="141">
        <f t="shared" si="5"/>
        <v>0</v>
      </c>
      <c r="U21" s="76">
        <f t="shared" si="6"/>
        <v>15</v>
      </c>
    </row>
    <row r="22" spans="1:21">
      <c r="B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21">
      <c r="B23" s="58"/>
      <c r="D23" s="58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5" spans="1:21">
      <c r="B25" s="214"/>
      <c r="C25" s="214"/>
      <c r="D25" s="214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7" spans="1:21">
      <c r="U27" s="46"/>
    </row>
  </sheetData>
  <sortState ref="B6:U21">
    <sortCondition ref="U6:U21"/>
  </sortState>
  <mergeCells count="23">
    <mergeCell ref="U4:U5"/>
    <mergeCell ref="L4:L5"/>
    <mergeCell ref="M4:M5"/>
    <mergeCell ref="N4:N5"/>
    <mergeCell ref="O4:O5"/>
    <mergeCell ref="P4:P5"/>
    <mergeCell ref="Q4:Q5"/>
    <mergeCell ref="T2:U2"/>
    <mergeCell ref="K4:K5"/>
    <mergeCell ref="B2:C2"/>
    <mergeCell ref="B25:D2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</mergeCells>
  <conditionalFormatting sqref="U21 U6:U19">
    <cfRule type="cellIs" dxfId="19" priority="5" operator="equal">
      <formula>3</formula>
    </cfRule>
    <cfRule type="cellIs" dxfId="18" priority="6" operator="equal">
      <formula>2</formula>
    </cfRule>
    <cfRule type="cellIs" dxfId="17" priority="7" operator="equal">
      <formula>1</formula>
    </cfRule>
    <cfRule type="cellIs" dxfId="16" priority="8" operator="between">
      <formula>1</formula>
      <formula>3</formula>
    </cfRule>
  </conditionalFormatting>
  <conditionalFormatting sqref="U20">
    <cfRule type="cellIs" dxfId="15" priority="1" operator="equal">
      <formula>3</formula>
    </cfRule>
    <cfRule type="cellIs" dxfId="14" priority="2" operator="equal">
      <formula>2</formula>
    </cfRule>
    <cfRule type="cellIs" dxfId="13" priority="3" operator="equal">
      <formula>1</formula>
    </cfRule>
    <cfRule type="cellIs" dxfId="12" priority="4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2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8" sqref="W8"/>
    </sheetView>
  </sheetViews>
  <sheetFormatPr baseColWidth="10" defaultRowHeight="14.4"/>
  <cols>
    <col min="1" max="1" width="3.44140625" style="5" customWidth="1"/>
    <col min="2" max="2" width="23.5546875" style="5" customWidth="1"/>
    <col min="3" max="3" width="5.33203125" style="6" customWidth="1"/>
    <col min="4" max="4" width="16" style="5" customWidth="1"/>
    <col min="5" max="5" width="5.88671875" style="6" customWidth="1"/>
    <col min="6" max="6" width="5.88671875" style="5" customWidth="1"/>
    <col min="7" max="14" width="5.88671875" style="6" customWidth="1"/>
    <col min="15" max="15" width="5" style="6" customWidth="1"/>
    <col min="16" max="19" width="4.44140625" style="5" customWidth="1"/>
    <col min="20" max="20" width="15.109375" style="5" customWidth="1"/>
    <col min="21" max="21" width="4.44140625" style="14" customWidth="1"/>
    <col min="22" max="22" width="4.44140625" style="15" customWidth="1"/>
  </cols>
  <sheetData>
    <row r="1" spans="1:41" s="15" customFormat="1" ht="15" thickBot="1">
      <c r="A1" s="5"/>
      <c r="B1" s="5"/>
      <c r="C1" s="6"/>
      <c r="D1" s="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41" s="15" customFormat="1" ht="22.5" customHeight="1" thickBot="1">
      <c r="A2" s="5"/>
      <c r="B2" s="317" t="s">
        <v>154</v>
      </c>
      <c r="C2" s="318"/>
      <c r="D2" s="64">
        <v>2021</v>
      </c>
      <c r="E2" s="14"/>
      <c r="F2" s="14"/>
      <c r="G2" s="14"/>
      <c r="H2" s="14"/>
      <c r="I2" s="14"/>
      <c r="J2" s="14"/>
      <c r="K2" s="18"/>
      <c r="L2" s="18"/>
      <c r="M2" s="18"/>
      <c r="N2" s="18"/>
      <c r="O2" s="18"/>
      <c r="P2" s="18"/>
      <c r="Q2" s="14"/>
      <c r="R2" s="14"/>
      <c r="S2" s="14"/>
      <c r="T2" s="317" t="s">
        <v>100</v>
      </c>
      <c r="U2" s="318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O2" s="28"/>
    </row>
    <row r="3" spans="1:41" s="15" customFormat="1" ht="15" thickBot="1">
      <c r="A3" s="5"/>
      <c r="B3" s="5"/>
      <c r="C3" s="6"/>
      <c r="D3" s="5"/>
      <c r="E3" s="14"/>
      <c r="F3" s="14"/>
      <c r="G3" s="14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4"/>
    </row>
    <row r="4" spans="1:41" s="15" customFormat="1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82</v>
      </c>
    </row>
    <row r="5" spans="1:41" s="15" customFormat="1" ht="58.5" customHeight="1" thickBot="1">
      <c r="B5" s="216"/>
      <c r="C5" s="218"/>
      <c r="D5" s="220"/>
      <c r="E5" s="224"/>
      <c r="F5" s="226"/>
      <c r="G5" s="228"/>
      <c r="H5" s="230"/>
      <c r="I5" s="232"/>
      <c r="J5" s="249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1:41">
      <c r="B6" s="150" t="s">
        <v>13</v>
      </c>
      <c r="C6" s="9"/>
      <c r="D6" s="178" t="s">
        <v>11</v>
      </c>
      <c r="E6" s="9">
        <v>33</v>
      </c>
      <c r="F6" s="9">
        <v>36</v>
      </c>
      <c r="G6" s="9">
        <v>33</v>
      </c>
      <c r="H6" s="9">
        <v>29</v>
      </c>
      <c r="I6" s="9">
        <v>35</v>
      </c>
      <c r="J6" s="9">
        <v>37</v>
      </c>
      <c r="K6" s="9">
        <v>32</v>
      </c>
      <c r="L6" s="9">
        <v>39</v>
      </c>
      <c r="M6" s="9">
        <v>35</v>
      </c>
      <c r="N6" s="9">
        <v>39</v>
      </c>
      <c r="O6" s="33">
        <f t="shared" ref="O6:O21" si="0">SUM(E6:N6)</f>
        <v>348</v>
      </c>
      <c r="P6" s="151">
        <f t="shared" ref="P6:P21" si="1">COUNT(E6:N6)</f>
        <v>10</v>
      </c>
      <c r="Q6" s="33">
        <f t="shared" ref="Q6:Q21" si="2">IF(P6&lt;8,0,+SMALL((E6:N6),1))</f>
        <v>29</v>
      </c>
      <c r="R6" s="33">
        <f t="shared" ref="R6:R21" si="3">IF(P6&lt;9,0,+SMALL((E6:N6),2))</f>
        <v>32</v>
      </c>
      <c r="S6" s="33">
        <f t="shared" ref="S6:S21" si="4">IF(P6&lt;10,0,+SMALL((E6:N6),3))</f>
        <v>33</v>
      </c>
      <c r="T6" s="33">
        <f t="shared" ref="T6:T21" si="5">O6-Q6-R6-S6</f>
        <v>254</v>
      </c>
      <c r="U6" s="9">
        <f t="shared" ref="U6:U14" si="6">RANK(T6,$T$6:$T$20,0)</f>
        <v>1</v>
      </c>
    </row>
    <row r="7" spans="1:41" s="15" customFormat="1">
      <c r="A7" s="5"/>
      <c r="B7" s="128" t="s">
        <v>27</v>
      </c>
      <c r="C7" s="76"/>
      <c r="D7" s="129" t="s">
        <v>5</v>
      </c>
      <c r="E7" s="76">
        <v>29</v>
      </c>
      <c r="F7" s="76">
        <v>39</v>
      </c>
      <c r="G7" s="76">
        <v>34</v>
      </c>
      <c r="H7" s="76">
        <v>35</v>
      </c>
      <c r="I7" s="76">
        <v>37</v>
      </c>
      <c r="J7" s="76">
        <v>30</v>
      </c>
      <c r="K7" s="76">
        <v>30</v>
      </c>
      <c r="L7" s="76">
        <v>34</v>
      </c>
      <c r="M7" s="76">
        <v>38</v>
      </c>
      <c r="N7" s="76">
        <v>36</v>
      </c>
      <c r="O7" s="141">
        <f t="shared" si="0"/>
        <v>342</v>
      </c>
      <c r="P7" s="138">
        <f t="shared" si="1"/>
        <v>10</v>
      </c>
      <c r="Q7" s="141">
        <f t="shared" si="2"/>
        <v>29</v>
      </c>
      <c r="R7" s="141">
        <f t="shared" si="3"/>
        <v>30</v>
      </c>
      <c r="S7" s="141">
        <f t="shared" si="4"/>
        <v>30</v>
      </c>
      <c r="T7" s="141">
        <f t="shared" si="5"/>
        <v>253</v>
      </c>
      <c r="U7" s="76">
        <f t="shared" si="6"/>
        <v>2</v>
      </c>
    </row>
    <row r="8" spans="1:41" s="15" customFormat="1">
      <c r="A8" s="5"/>
      <c r="B8" s="128" t="s">
        <v>72</v>
      </c>
      <c r="C8" s="76"/>
      <c r="D8" s="130" t="s">
        <v>11</v>
      </c>
      <c r="E8" s="76">
        <v>20</v>
      </c>
      <c r="F8" s="76">
        <v>51</v>
      </c>
      <c r="G8" s="76">
        <v>32</v>
      </c>
      <c r="H8" s="76">
        <v>31</v>
      </c>
      <c r="I8" s="76"/>
      <c r="J8" s="76"/>
      <c r="K8" s="76">
        <v>31</v>
      </c>
      <c r="L8" s="76">
        <v>36</v>
      </c>
      <c r="M8" s="76">
        <v>31</v>
      </c>
      <c r="N8" s="76">
        <v>25</v>
      </c>
      <c r="O8" s="141">
        <f t="shared" si="0"/>
        <v>257</v>
      </c>
      <c r="P8" s="138">
        <f t="shared" si="1"/>
        <v>8</v>
      </c>
      <c r="Q8" s="141">
        <f t="shared" si="2"/>
        <v>20</v>
      </c>
      <c r="R8" s="141">
        <f t="shared" si="3"/>
        <v>0</v>
      </c>
      <c r="S8" s="141">
        <f t="shared" si="4"/>
        <v>0</v>
      </c>
      <c r="T8" s="141">
        <f t="shared" si="5"/>
        <v>237</v>
      </c>
      <c r="U8" s="76">
        <f t="shared" si="6"/>
        <v>3</v>
      </c>
    </row>
    <row r="9" spans="1:41" s="15" customFormat="1">
      <c r="A9" s="5"/>
      <c r="B9" s="128" t="s">
        <v>38</v>
      </c>
      <c r="C9" s="76"/>
      <c r="D9" s="131" t="s">
        <v>36</v>
      </c>
      <c r="E9" s="76">
        <v>33</v>
      </c>
      <c r="F9" s="76">
        <v>32</v>
      </c>
      <c r="G9" s="76">
        <v>32</v>
      </c>
      <c r="H9" s="76">
        <v>33</v>
      </c>
      <c r="I9" s="76">
        <v>31</v>
      </c>
      <c r="J9" s="76">
        <v>29</v>
      </c>
      <c r="K9" s="76">
        <v>33</v>
      </c>
      <c r="L9" s="76">
        <v>35</v>
      </c>
      <c r="M9" s="76">
        <v>35</v>
      </c>
      <c r="N9" s="76">
        <v>29</v>
      </c>
      <c r="O9" s="141">
        <f t="shared" si="0"/>
        <v>322</v>
      </c>
      <c r="P9" s="138">
        <f t="shared" si="1"/>
        <v>10</v>
      </c>
      <c r="Q9" s="141">
        <f t="shared" si="2"/>
        <v>29</v>
      </c>
      <c r="R9" s="141">
        <f t="shared" si="3"/>
        <v>29</v>
      </c>
      <c r="S9" s="141">
        <f t="shared" si="4"/>
        <v>31</v>
      </c>
      <c r="T9" s="141">
        <f t="shared" si="5"/>
        <v>233</v>
      </c>
      <c r="U9" s="76">
        <f t="shared" si="6"/>
        <v>4</v>
      </c>
    </row>
    <row r="10" spans="1:41" s="15" customFormat="1">
      <c r="A10" s="5"/>
      <c r="B10" s="128" t="s">
        <v>2</v>
      </c>
      <c r="C10" s="76"/>
      <c r="D10" s="129" t="s">
        <v>5</v>
      </c>
      <c r="E10" s="76">
        <v>31</v>
      </c>
      <c r="F10" s="76">
        <v>30</v>
      </c>
      <c r="G10" s="76">
        <v>36</v>
      </c>
      <c r="H10" s="76">
        <v>21</v>
      </c>
      <c r="I10" s="76">
        <v>40</v>
      </c>
      <c r="J10" s="76">
        <v>32</v>
      </c>
      <c r="K10" s="76"/>
      <c r="L10" s="76">
        <v>27</v>
      </c>
      <c r="M10" s="76">
        <v>30</v>
      </c>
      <c r="N10" s="76"/>
      <c r="O10" s="141">
        <f t="shared" si="0"/>
        <v>247</v>
      </c>
      <c r="P10" s="138">
        <f t="shared" si="1"/>
        <v>8</v>
      </c>
      <c r="Q10" s="141">
        <f t="shared" si="2"/>
        <v>21</v>
      </c>
      <c r="R10" s="141">
        <f t="shared" si="3"/>
        <v>0</v>
      </c>
      <c r="S10" s="141">
        <f t="shared" si="4"/>
        <v>0</v>
      </c>
      <c r="T10" s="141">
        <f t="shared" si="5"/>
        <v>226</v>
      </c>
      <c r="U10" s="76">
        <f t="shared" si="6"/>
        <v>5</v>
      </c>
    </row>
    <row r="11" spans="1:41" s="15" customFormat="1">
      <c r="A11" s="5"/>
      <c r="B11" s="128" t="s">
        <v>155</v>
      </c>
      <c r="C11" s="76"/>
      <c r="D11" s="131" t="s">
        <v>36</v>
      </c>
      <c r="E11" s="76">
        <v>32</v>
      </c>
      <c r="F11" s="76">
        <v>24</v>
      </c>
      <c r="G11" s="76">
        <v>24</v>
      </c>
      <c r="H11" s="76"/>
      <c r="I11" s="76">
        <v>36</v>
      </c>
      <c r="J11" s="76"/>
      <c r="K11" s="76"/>
      <c r="L11" s="76">
        <v>30</v>
      </c>
      <c r="M11" s="76">
        <v>29</v>
      </c>
      <c r="N11" s="76">
        <v>24</v>
      </c>
      <c r="O11" s="141">
        <f t="shared" si="0"/>
        <v>199</v>
      </c>
      <c r="P11" s="138">
        <f t="shared" si="1"/>
        <v>7</v>
      </c>
      <c r="Q11" s="141">
        <f t="shared" si="2"/>
        <v>0</v>
      </c>
      <c r="R11" s="141">
        <f t="shared" si="3"/>
        <v>0</v>
      </c>
      <c r="S11" s="141">
        <f t="shared" si="4"/>
        <v>0</v>
      </c>
      <c r="T11" s="141">
        <f t="shared" si="5"/>
        <v>199</v>
      </c>
      <c r="U11" s="76">
        <f t="shared" si="6"/>
        <v>6</v>
      </c>
    </row>
    <row r="12" spans="1:41">
      <c r="B12" s="128" t="s">
        <v>10</v>
      </c>
      <c r="C12" s="76"/>
      <c r="D12" s="130" t="s">
        <v>11</v>
      </c>
      <c r="E12" s="76">
        <v>35</v>
      </c>
      <c r="F12" s="76">
        <v>39</v>
      </c>
      <c r="G12" s="76">
        <v>30</v>
      </c>
      <c r="H12" s="76">
        <v>26</v>
      </c>
      <c r="I12" s="76"/>
      <c r="J12" s="76"/>
      <c r="K12" s="76"/>
      <c r="L12" s="76">
        <v>37</v>
      </c>
      <c r="M12" s="76"/>
      <c r="N12" s="76">
        <v>29</v>
      </c>
      <c r="O12" s="141">
        <f t="shared" si="0"/>
        <v>196</v>
      </c>
      <c r="P12" s="138">
        <f t="shared" si="1"/>
        <v>6</v>
      </c>
      <c r="Q12" s="141">
        <f t="shared" si="2"/>
        <v>0</v>
      </c>
      <c r="R12" s="141">
        <f t="shared" si="3"/>
        <v>0</v>
      </c>
      <c r="S12" s="141">
        <f t="shared" si="4"/>
        <v>0</v>
      </c>
      <c r="T12" s="141">
        <f t="shared" si="5"/>
        <v>196</v>
      </c>
      <c r="U12" s="76">
        <f t="shared" si="6"/>
        <v>7</v>
      </c>
    </row>
    <row r="13" spans="1:41">
      <c r="B13" s="128" t="s">
        <v>80</v>
      </c>
      <c r="C13" s="76"/>
      <c r="D13" s="131" t="s">
        <v>36</v>
      </c>
      <c r="E13" s="76">
        <v>33</v>
      </c>
      <c r="F13" s="76"/>
      <c r="G13" s="76">
        <v>33</v>
      </c>
      <c r="H13" s="76">
        <v>27</v>
      </c>
      <c r="I13" s="76">
        <v>33</v>
      </c>
      <c r="J13" s="76"/>
      <c r="K13" s="76"/>
      <c r="L13" s="76"/>
      <c r="M13" s="76">
        <v>32</v>
      </c>
      <c r="N13" s="76">
        <v>33</v>
      </c>
      <c r="O13" s="141">
        <f t="shared" si="0"/>
        <v>191</v>
      </c>
      <c r="P13" s="138">
        <f t="shared" si="1"/>
        <v>6</v>
      </c>
      <c r="Q13" s="141">
        <f t="shared" si="2"/>
        <v>0</v>
      </c>
      <c r="R13" s="141">
        <f t="shared" si="3"/>
        <v>0</v>
      </c>
      <c r="S13" s="141">
        <f t="shared" si="4"/>
        <v>0</v>
      </c>
      <c r="T13" s="141">
        <f t="shared" si="5"/>
        <v>191</v>
      </c>
      <c r="U13" s="76">
        <f t="shared" si="6"/>
        <v>8</v>
      </c>
    </row>
    <row r="14" spans="1:41" s="15" customFormat="1">
      <c r="A14" s="5"/>
      <c r="B14" s="128" t="s">
        <v>16</v>
      </c>
      <c r="C14" s="76"/>
      <c r="D14" s="133" t="s">
        <v>17</v>
      </c>
      <c r="E14" s="76">
        <v>33</v>
      </c>
      <c r="F14" s="76">
        <v>42</v>
      </c>
      <c r="G14" s="76"/>
      <c r="H14" s="76"/>
      <c r="I14" s="76"/>
      <c r="J14" s="76"/>
      <c r="K14" s="76"/>
      <c r="L14" s="76">
        <v>37</v>
      </c>
      <c r="M14" s="76">
        <v>35</v>
      </c>
      <c r="N14" s="76"/>
      <c r="O14" s="141">
        <f t="shared" si="0"/>
        <v>147</v>
      </c>
      <c r="P14" s="138">
        <f t="shared" si="1"/>
        <v>4</v>
      </c>
      <c r="Q14" s="141">
        <f t="shared" si="2"/>
        <v>0</v>
      </c>
      <c r="R14" s="141">
        <f t="shared" si="3"/>
        <v>0</v>
      </c>
      <c r="S14" s="141">
        <f t="shared" si="4"/>
        <v>0</v>
      </c>
      <c r="T14" s="141">
        <f t="shared" si="5"/>
        <v>147</v>
      </c>
      <c r="U14" s="76">
        <f t="shared" si="6"/>
        <v>10</v>
      </c>
    </row>
    <row r="15" spans="1:41" s="15" customFormat="1">
      <c r="A15" s="5"/>
      <c r="B15" s="128" t="s">
        <v>14</v>
      </c>
      <c r="C15" s="76"/>
      <c r="D15" s="132" t="s">
        <v>15</v>
      </c>
      <c r="E15" s="76">
        <v>30</v>
      </c>
      <c r="F15" s="76">
        <v>30</v>
      </c>
      <c r="G15" s="76">
        <v>37</v>
      </c>
      <c r="H15" s="76">
        <v>21</v>
      </c>
      <c r="I15" s="76">
        <v>31</v>
      </c>
      <c r="J15" s="76"/>
      <c r="K15" s="76"/>
      <c r="L15" s="76"/>
      <c r="M15" s="76"/>
      <c r="N15" s="76"/>
      <c r="O15" s="141">
        <f t="shared" si="0"/>
        <v>149</v>
      </c>
      <c r="P15" s="138">
        <f t="shared" si="1"/>
        <v>5</v>
      </c>
      <c r="Q15" s="141">
        <f t="shared" si="2"/>
        <v>0</v>
      </c>
      <c r="R15" s="141">
        <f t="shared" si="3"/>
        <v>0</v>
      </c>
      <c r="S15" s="141">
        <f t="shared" si="4"/>
        <v>0</v>
      </c>
      <c r="T15" s="141">
        <f t="shared" si="5"/>
        <v>149</v>
      </c>
      <c r="U15" s="76">
        <f>RANK(T15,$T$6:$T$21,0)</f>
        <v>9</v>
      </c>
    </row>
    <row r="16" spans="1:41">
      <c r="B16" s="128" t="s">
        <v>186</v>
      </c>
      <c r="C16" s="76"/>
      <c r="D16" s="134" t="s">
        <v>84</v>
      </c>
      <c r="E16" s="76"/>
      <c r="F16" s="76"/>
      <c r="G16" s="76">
        <v>28</v>
      </c>
      <c r="H16" s="76">
        <v>25</v>
      </c>
      <c r="I16" s="76"/>
      <c r="J16" s="76"/>
      <c r="K16" s="76"/>
      <c r="L16" s="76">
        <v>34</v>
      </c>
      <c r="M16" s="76">
        <v>32</v>
      </c>
      <c r="N16" s="76">
        <v>27</v>
      </c>
      <c r="O16" s="141">
        <f t="shared" si="0"/>
        <v>146</v>
      </c>
      <c r="P16" s="138">
        <f t="shared" si="1"/>
        <v>5</v>
      </c>
      <c r="Q16" s="141">
        <f t="shared" si="2"/>
        <v>0</v>
      </c>
      <c r="R16" s="141">
        <f t="shared" si="3"/>
        <v>0</v>
      </c>
      <c r="S16" s="141">
        <f t="shared" si="4"/>
        <v>0</v>
      </c>
      <c r="T16" s="141">
        <f t="shared" si="5"/>
        <v>146</v>
      </c>
      <c r="U16" s="76">
        <f>RANK(T16,$T$6:$T$20,0)</f>
        <v>11</v>
      </c>
    </row>
    <row r="17" spans="1:21">
      <c r="B17" s="128" t="s">
        <v>157</v>
      </c>
      <c r="C17" s="76"/>
      <c r="D17" s="129" t="s">
        <v>5</v>
      </c>
      <c r="E17" s="76">
        <v>33</v>
      </c>
      <c r="F17" s="76">
        <v>38</v>
      </c>
      <c r="G17" s="76"/>
      <c r="H17" s="76"/>
      <c r="I17" s="76"/>
      <c r="J17" s="76"/>
      <c r="K17" s="76"/>
      <c r="L17" s="76">
        <v>12</v>
      </c>
      <c r="M17" s="76"/>
      <c r="N17" s="76"/>
      <c r="O17" s="141">
        <f t="shared" si="0"/>
        <v>83</v>
      </c>
      <c r="P17" s="138">
        <f t="shared" si="1"/>
        <v>3</v>
      </c>
      <c r="Q17" s="141">
        <f t="shared" si="2"/>
        <v>0</v>
      </c>
      <c r="R17" s="141">
        <f t="shared" si="3"/>
        <v>0</v>
      </c>
      <c r="S17" s="141">
        <f t="shared" si="4"/>
        <v>0</v>
      </c>
      <c r="T17" s="141">
        <f t="shared" si="5"/>
        <v>83</v>
      </c>
      <c r="U17" s="76">
        <f>RANK(T17,$T$6:$T$20,0)</f>
        <v>12</v>
      </c>
    </row>
    <row r="18" spans="1:21">
      <c r="B18" s="128" t="s">
        <v>74</v>
      </c>
      <c r="C18" s="76"/>
      <c r="D18" s="129" t="s">
        <v>5</v>
      </c>
      <c r="E18" s="76">
        <v>24</v>
      </c>
      <c r="F18" s="76"/>
      <c r="G18" s="76"/>
      <c r="H18" s="76">
        <v>29</v>
      </c>
      <c r="I18" s="76"/>
      <c r="J18" s="76"/>
      <c r="K18" s="76"/>
      <c r="L18" s="76"/>
      <c r="M18" s="76"/>
      <c r="N18" s="76"/>
      <c r="O18" s="141">
        <f t="shared" si="0"/>
        <v>53</v>
      </c>
      <c r="P18" s="138">
        <f t="shared" si="1"/>
        <v>2</v>
      </c>
      <c r="Q18" s="141">
        <f t="shared" si="2"/>
        <v>0</v>
      </c>
      <c r="R18" s="141">
        <f t="shared" si="3"/>
        <v>0</v>
      </c>
      <c r="S18" s="141">
        <f t="shared" si="4"/>
        <v>0</v>
      </c>
      <c r="T18" s="141">
        <f t="shared" si="5"/>
        <v>53</v>
      </c>
      <c r="U18" s="76">
        <f>RANK(T18,$T$6:$T$20,0)</f>
        <v>13</v>
      </c>
    </row>
    <row r="19" spans="1:21" s="15" customFormat="1">
      <c r="A19" s="5"/>
      <c r="B19" s="128" t="s">
        <v>176</v>
      </c>
      <c r="C19" s="76"/>
      <c r="D19" s="129" t="s">
        <v>5</v>
      </c>
      <c r="E19" s="76"/>
      <c r="F19" s="76">
        <v>26</v>
      </c>
      <c r="G19" s="76"/>
      <c r="H19" s="76"/>
      <c r="I19" s="76"/>
      <c r="J19" s="76"/>
      <c r="K19" s="76"/>
      <c r="L19" s="76"/>
      <c r="M19" s="76"/>
      <c r="N19" s="76"/>
      <c r="O19" s="141">
        <f t="shared" si="0"/>
        <v>26</v>
      </c>
      <c r="P19" s="138">
        <f t="shared" si="1"/>
        <v>1</v>
      </c>
      <c r="Q19" s="141">
        <f t="shared" si="2"/>
        <v>0</v>
      </c>
      <c r="R19" s="141">
        <f t="shared" si="3"/>
        <v>0</v>
      </c>
      <c r="S19" s="141">
        <f t="shared" si="4"/>
        <v>0</v>
      </c>
      <c r="T19" s="141">
        <f t="shared" si="5"/>
        <v>26</v>
      </c>
      <c r="U19" s="76">
        <f>RANK(T19,$T$6:$T$20,0)</f>
        <v>14</v>
      </c>
    </row>
    <row r="20" spans="1:21">
      <c r="B20" s="128" t="s">
        <v>160</v>
      </c>
      <c r="C20" s="76"/>
      <c r="D20" s="135" t="s">
        <v>26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141">
        <f t="shared" si="0"/>
        <v>0</v>
      </c>
      <c r="P20" s="138">
        <f t="shared" si="1"/>
        <v>0</v>
      </c>
      <c r="Q20" s="141">
        <f t="shared" si="2"/>
        <v>0</v>
      </c>
      <c r="R20" s="141">
        <f t="shared" si="3"/>
        <v>0</v>
      </c>
      <c r="S20" s="141">
        <f t="shared" si="4"/>
        <v>0</v>
      </c>
      <c r="T20" s="141">
        <f t="shared" si="5"/>
        <v>0</v>
      </c>
      <c r="U20" s="76">
        <f>RANK(T20,$T$6:$T$21,0)</f>
        <v>15</v>
      </c>
    </row>
    <row r="21" spans="1:21" s="15" customFormat="1">
      <c r="A21" s="5"/>
      <c r="B21" s="128" t="s">
        <v>160</v>
      </c>
      <c r="C21" s="76"/>
      <c r="D21" s="136" t="s">
        <v>230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141">
        <f t="shared" si="0"/>
        <v>0</v>
      </c>
      <c r="P21" s="138">
        <f t="shared" si="1"/>
        <v>0</v>
      </c>
      <c r="Q21" s="141">
        <f t="shared" si="2"/>
        <v>0</v>
      </c>
      <c r="R21" s="141">
        <f t="shared" si="3"/>
        <v>0</v>
      </c>
      <c r="S21" s="141">
        <f t="shared" si="4"/>
        <v>0</v>
      </c>
      <c r="T21" s="141">
        <f t="shared" si="5"/>
        <v>0</v>
      </c>
      <c r="U21" s="76">
        <f>RANK(T21,$T$6:$T$21,0)</f>
        <v>15</v>
      </c>
    </row>
    <row r="22" spans="1:21">
      <c r="B22" s="57"/>
      <c r="C22" s="45"/>
      <c r="F22" s="6"/>
      <c r="O22" s="45"/>
    </row>
    <row r="23" spans="1:21">
      <c r="B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21">
      <c r="B24" s="58"/>
      <c r="D24" s="58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6" spans="1:21">
      <c r="B26" s="214"/>
      <c r="C26" s="214"/>
      <c r="D26" s="214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8" spans="1:21">
      <c r="U28" s="46"/>
    </row>
  </sheetData>
  <sortState ref="B6:U21">
    <sortCondition ref="U6:U21"/>
  </sortState>
  <mergeCells count="23">
    <mergeCell ref="U4:U5"/>
    <mergeCell ref="L4:L5"/>
    <mergeCell ref="M4:M5"/>
    <mergeCell ref="N4:N5"/>
    <mergeCell ref="O4:O5"/>
    <mergeCell ref="P4:P5"/>
    <mergeCell ref="Q4:Q5"/>
    <mergeCell ref="T2:U2"/>
    <mergeCell ref="K4:K5"/>
    <mergeCell ref="B2:C2"/>
    <mergeCell ref="B26:D2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</mergeCells>
  <conditionalFormatting sqref="U6:U18 U20:U21">
    <cfRule type="cellIs" dxfId="11" priority="5" operator="equal">
      <formula>3</formula>
    </cfRule>
    <cfRule type="cellIs" dxfId="10" priority="6" operator="equal">
      <formula>2</formula>
    </cfRule>
    <cfRule type="cellIs" dxfId="9" priority="7" operator="equal">
      <formula>1</formula>
    </cfRule>
    <cfRule type="cellIs" dxfId="8" priority="8" operator="between">
      <formula>1</formula>
      <formula>3</formula>
    </cfRule>
  </conditionalFormatting>
  <conditionalFormatting sqref="U19">
    <cfRule type="cellIs" dxfId="7" priority="1" operator="equal">
      <formula>3</formula>
    </cfRule>
    <cfRule type="cellIs" dxfId="6" priority="2" operator="equal">
      <formula>2</formula>
    </cfRule>
    <cfRule type="cellIs" dxfId="5" priority="3" operator="equal">
      <formula>1</formula>
    </cfRule>
    <cfRule type="cellIs" dxfId="4" priority="4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42"/>
  <sheetViews>
    <sheetView zoomScale="82" zoomScaleNormal="8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Q7" sqref="AQ7"/>
    </sheetView>
  </sheetViews>
  <sheetFormatPr baseColWidth="10" defaultColWidth="11.44140625" defaultRowHeight="14.4"/>
  <cols>
    <col min="1" max="1" width="3.44140625" style="5" customWidth="1"/>
    <col min="2" max="2" width="23.5546875" style="5" customWidth="1"/>
    <col min="3" max="3" width="5.33203125" style="6" customWidth="1"/>
    <col min="4" max="4" width="16" style="5" customWidth="1"/>
    <col min="5" max="34" width="3.88671875" style="14" customWidth="1"/>
    <col min="35" max="35" width="5.109375" style="14" customWidth="1"/>
    <col min="36" max="39" width="4.44140625" style="15" customWidth="1"/>
    <col min="40" max="40" width="8.44140625" style="15" customWidth="1"/>
    <col min="41" max="41" width="4.44140625" style="15" customWidth="1"/>
    <col min="42" max="42" width="2.88671875" style="15" customWidth="1"/>
    <col min="43" max="16384" width="11.44140625" style="10"/>
  </cols>
  <sheetData>
    <row r="1" spans="1:46" ht="15" thickBot="1"/>
    <row r="2" spans="1:46" ht="22.5" customHeight="1" thickBot="1">
      <c r="B2" s="317" t="s">
        <v>154</v>
      </c>
      <c r="C2" s="318"/>
      <c r="D2" s="64">
        <v>2021</v>
      </c>
      <c r="K2" s="18"/>
      <c r="L2" s="18"/>
      <c r="M2" s="18"/>
      <c r="N2" s="18"/>
      <c r="O2" s="18"/>
      <c r="P2" s="18"/>
      <c r="AK2" s="319" t="s">
        <v>105</v>
      </c>
      <c r="AL2" s="320"/>
      <c r="AM2" s="320"/>
      <c r="AN2" s="320"/>
      <c r="AO2" s="320"/>
    </row>
    <row r="3" spans="1:46" ht="15" thickBot="1"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6" ht="91.8" customHeight="1" thickBot="1">
      <c r="B4" s="303" t="s">
        <v>103</v>
      </c>
      <c r="C4" s="299" t="s">
        <v>89</v>
      </c>
      <c r="D4" s="301" t="s">
        <v>104</v>
      </c>
      <c r="E4" s="287" t="s">
        <v>138</v>
      </c>
      <c r="F4" s="288"/>
      <c r="G4" s="289"/>
      <c r="H4" s="290" t="s">
        <v>139</v>
      </c>
      <c r="I4" s="291"/>
      <c r="J4" s="292"/>
      <c r="K4" s="272" t="s">
        <v>140</v>
      </c>
      <c r="L4" s="273"/>
      <c r="M4" s="274"/>
      <c r="N4" s="275" t="s">
        <v>141</v>
      </c>
      <c r="O4" s="276"/>
      <c r="P4" s="277"/>
      <c r="Q4" s="278" t="s">
        <v>218</v>
      </c>
      <c r="R4" s="279"/>
      <c r="S4" s="280"/>
      <c r="T4" s="255" t="s">
        <v>143</v>
      </c>
      <c r="U4" s="256"/>
      <c r="V4" s="257"/>
      <c r="W4" s="281" t="s">
        <v>219</v>
      </c>
      <c r="X4" s="282"/>
      <c r="Y4" s="283"/>
      <c r="Z4" s="284" t="s">
        <v>144</v>
      </c>
      <c r="AA4" s="285"/>
      <c r="AB4" s="286"/>
      <c r="AC4" s="258" t="s">
        <v>142</v>
      </c>
      <c r="AD4" s="259"/>
      <c r="AE4" s="260"/>
      <c r="AF4" s="261" t="s">
        <v>145</v>
      </c>
      <c r="AG4" s="262"/>
      <c r="AH4" s="263"/>
      <c r="AI4" s="270" t="s">
        <v>88</v>
      </c>
      <c r="AJ4" s="221" t="s">
        <v>85</v>
      </c>
      <c r="AK4" s="314" t="s">
        <v>91</v>
      </c>
      <c r="AL4" s="266" t="s">
        <v>90</v>
      </c>
      <c r="AM4" s="264" t="s">
        <v>92</v>
      </c>
      <c r="AN4" s="241" t="s">
        <v>95</v>
      </c>
      <c r="AO4" s="253" t="s">
        <v>82</v>
      </c>
    </row>
    <row r="5" spans="1:46" s="15" customFormat="1" ht="15" thickBot="1">
      <c r="A5" s="5"/>
      <c r="B5" s="304"/>
      <c r="C5" s="300"/>
      <c r="D5" s="316"/>
      <c r="E5" s="70" t="s">
        <v>126</v>
      </c>
      <c r="F5" s="70" t="s">
        <v>127</v>
      </c>
      <c r="G5" s="70" t="s">
        <v>128</v>
      </c>
      <c r="H5" s="153" t="s">
        <v>126</v>
      </c>
      <c r="I5" s="153" t="s">
        <v>127</v>
      </c>
      <c r="J5" s="153" t="s">
        <v>128</v>
      </c>
      <c r="K5" s="154" t="s">
        <v>126</v>
      </c>
      <c r="L5" s="154" t="s">
        <v>127</v>
      </c>
      <c r="M5" s="154" t="s">
        <v>128</v>
      </c>
      <c r="N5" s="73" t="s">
        <v>126</v>
      </c>
      <c r="O5" s="74" t="s">
        <v>127</v>
      </c>
      <c r="P5" s="75" t="s">
        <v>128</v>
      </c>
      <c r="Q5" s="155" t="s">
        <v>126</v>
      </c>
      <c r="R5" s="155" t="s">
        <v>127</v>
      </c>
      <c r="S5" s="155" t="s">
        <v>128</v>
      </c>
      <c r="T5" s="68" t="s">
        <v>126</v>
      </c>
      <c r="U5" s="68" t="s">
        <v>127</v>
      </c>
      <c r="V5" s="68" t="s">
        <v>128</v>
      </c>
      <c r="W5" s="156" t="s">
        <v>126</v>
      </c>
      <c r="X5" s="156" t="s">
        <v>127</v>
      </c>
      <c r="Y5" s="156" t="s">
        <v>128</v>
      </c>
      <c r="Z5" s="157" t="s">
        <v>126</v>
      </c>
      <c r="AA5" s="157" t="s">
        <v>127</v>
      </c>
      <c r="AB5" s="157" t="s">
        <v>128</v>
      </c>
      <c r="AC5" s="158" t="s">
        <v>126</v>
      </c>
      <c r="AD5" s="158" t="s">
        <v>127</v>
      </c>
      <c r="AE5" s="158" t="s">
        <v>128</v>
      </c>
      <c r="AF5" s="69" t="s">
        <v>126</v>
      </c>
      <c r="AG5" s="69" t="s">
        <v>127</v>
      </c>
      <c r="AH5" s="69" t="s">
        <v>128</v>
      </c>
      <c r="AI5" s="271"/>
      <c r="AJ5" s="222"/>
      <c r="AK5" s="315"/>
      <c r="AL5" s="267"/>
      <c r="AM5" s="265"/>
      <c r="AN5" s="242"/>
      <c r="AO5" s="254"/>
      <c r="AQ5" s="19"/>
      <c r="AR5" s="19"/>
      <c r="AS5" s="19"/>
      <c r="AT5" s="19"/>
    </row>
    <row r="6" spans="1:46">
      <c r="B6" s="150" t="s">
        <v>13</v>
      </c>
      <c r="C6" s="9"/>
      <c r="D6" s="178" t="s">
        <v>11</v>
      </c>
      <c r="E6" s="9">
        <f>IF(VLOOKUP($B6,'Super Vétérans BRUT'!$B$6:$E$21,4,FALSE)="","",(VLOOKUP($B6,'Super Vétérans BRUT'!$B$6:$E$21,4,FALSE)))</f>
        <v>23</v>
      </c>
      <c r="F6" s="9">
        <f>IF(VLOOKUP($B6,'Super Vétérans NET'!$B$6:E$20,4,FALSE)="","",(VLOOKUP($B6,'Super Vétérans NET'!$B$6:$E$20,4,FALSE)))</f>
        <v>33</v>
      </c>
      <c r="G6" s="152">
        <f t="shared" ref="G6:G21" si="0">IF(F6="","",SUM(E6:F6))</f>
        <v>56</v>
      </c>
      <c r="H6" s="9">
        <f>IF(VLOOKUP($B6,'Super Vétérans BRUT'!$B$6:$F$21,5,FALSE)="","",(VLOOKUP($B6,'Super Vétérans BRUT'!$B$6:$F$21,5,FALSE)))</f>
        <v>25</v>
      </c>
      <c r="I6" s="9">
        <f>IF(VLOOKUP($B6,'Super Vétérans NET'!$B$6:$F$20,5,FALSE)="","",(VLOOKUP($B6,'Super Vétérans NET'!$B$6:$F$20,5,FALSE)))</f>
        <v>36</v>
      </c>
      <c r="J6" s="152">
        <f t="shared" ref="J6:J21" si="1">IF(I6="","",SUM(H6:I6))</f>
        <v>61</v>
      </c>
      <c r="K6" s="9">
        <f>IF(VLOOKUP($B6,'Super Vétérans BRUT'!$B$6:$G$21,6,FALSE)="","",(VLOOKUP($B6,'Super Vétérans BRUT'!$B$6:$G$21,6,FALSE)))</f>
        <v>23</v>
      </c>
      <c r="L6" s="9">
        <f>IF(VLOOKUP($B6,'Super Vétérans NET'!$B$6:$G$20,6,FALSE)="","",(VLOOKUP($B6,'Super Vétérans NET'!$B$6:$G$20,6,FALSE)))</f>
        <v>33</v>
      </c>
      <c r="M6" s="152">
        <f t="shared" ref="M6:M21" si="2">IF(L6="","",SUM(K6:L6))</f>
        <v>56</v>
      </c>
      <c r="N6" s="9">
        <f>IF(VLOOKUP($B6,'Super Vétérans BRUT'!$B$6:$H$21,7,FALSE)="","",(VLOOKUP($B6,'Super Vétérans BRUT'!$B$6:$H$21,7,FALSE)))</f>
        <v>19</v>
      </c>
      <c r="O6" s="9">
        <f>IF(VLOOKUP($B6,'Super Vétérans NET'!$B$6:$H$20,7,FALSE)="","",(VLOOKUP($B6,'Super Vétérans NET'!$B$6:$H$20,7,FALSE)))</f>
        <v>29</v>
      </c>
      <c r="P6" s="152">
        <f t="shared" ref="P6:P21" si="3">IF(O6="","",SUM(N6:O6))</f>
        <v>48</v>
      </c>
      <c r="Q6" s="9">
        <f>IF(VLOOKUP($B6,'Super Vétérans BRUT'!$B$6:$J$21,8,FALSE)="","",(VLOOKUP($B6,'Super Vétérans BRUT'!$B$6:$J$21,8,FALSE)))</f>
        <v>25</v>
      </c>
      <c r="R6" s="9">
        <f>IF(VLOOKUP($B6,'Super Vétérans NET'!$B$6:$I$20,8,FALSE)="","",(VLOOKUP($B6,'Super Vétérans NET'!$B$6:$I$20,8,FALSE)))</f>
        <v>35</v>
      </c>
      <c r="S6" s="152">
        <f t="shared" ref="S6:S21" si="4">IF(R6="","",SUM(Q6:R6))</f>
        <v>60</v>
      </c>
      <c r="T6" s="9">
        <f>IF(VLOOKUP($B6,'Super Vétérans BRUT'!$B$6:$J$21,9,FALSE)="","",(VLOOKUP($B6,'Super Vétérans BRUT'!$B$6:$J$21,9,FALSE)))</f>
        <v>26</v>
      </c>
      <c r="U6" s="9">
        <f>IF(VLOOKUP($B6,'Super Vétérans NET'!$B$6:$J$20,9,FALSE)="","",(VLOOKUP($B6,'Super Vétérans NET'!$B$6:$J$20,9,FALSE)))</f>
        <v>37</v>
      </c>
      <c r="V6" s="152">
        <f t="shared" ref="V6:V21" si="5">IF(U6="","",SUM(T6:U6))</f>
        <v>63</v>
      </c>
      <c r="W6" s="9">
        <f>IF(VLOOKUP($B6,'Super Vétérans BRUT'!$B$6:$M$21,10,FALSE)="","",(VLOOKUP($B6,'Super Vétérans BRUT'!$B$6:$M$21,10,FALSE)))</f>
        <v>22</v>
      </c>
      <c r="X6" s="9">
        <f>IF(VLOOKUP($B6,'Super Vétérans NET'!$B$6:$K$20,10,FALSE)="","",(VLOOKUP($B6,'Super Vétérans NET'!$B$6:$K$20,10,FALSE)))</f>
        <v>32</v>
      </c>
      <c r="Y6" s="152">
        <f t="shared" ref="Y6:Y21" si="6">IF(X6="","",SUM(W6:X6))</f>
        <v>54</v>
      </c>
      <c r="Z6" s="9">
        <f>IF(VLOOKUP($B6,'Super Vétérans BRUT'!$B$6:$L$21,11,FALSE)="","",(VLOOKUP($B6,'Super Vétérans BRUT'!$B$6:$L$21,11,FALSE)))</f>
        <v>30</v>
      </c>
      <c r="AA6" s="9">
        <f>IF(VLOOKUP($B6,'Super Vétérans NET'!$B$6:$L$20,11,FALSE)="","",(VLOOKUP($B6,'Super Vétérans NET'!$B$6:$L$20,11,FALSE)))</f>
        <v>39</v>
      </c>
      <c r="AB6" s="152">
        <f t="shared" ref="AB6:AB21" si="7">IF(AA6="","",SUM(Z6:AA6))</f>
        <v>69</v>
      </c>
      <c r="AC6" s="9">
        <f>IF(VLOOKUP($B6,'Super Vétérans BRUT'!$B$6:$M$21,12,FALSE)="","",(VLOOKUP($B6,'Super Vétérans BRUT'!$B$6:$M$21,12,FALSE)))</f>
        <v>26</v>
      </c>
      <c r="AD6" s="9">
        <f>IF(VLOOKUP($B6,'Super Vétérans NET'!$B$6:$M$20,12,FALSE)="","",(VLOOKUP($B6,'Super Vétérans NET'!$B$6:$M$20,12,FALSE)))</f>
        <v>35</v>
      </c>
      <c r="AE6" s="152">
        <f t="shared" ref="AE6:AE21" si="8">IF(AD6="","",SUM(AC6:AD6))</f>
        <v>61</v>
      </c>
      <c r="AF6" s="9">
        <f>IF(VLOOKUP($B6,'Super Vétérans BRUT'!$B$6:$N$21,13,FALSE)="","",(VLOOKUP($B6,'Super Vétérans BRUT'!$B$6:$N$21,13,FALSE)))</f>
        <v>29</v>
      </c>
      <c r="AG6" s="9">
        <f>IF(VLOOKUP($B6,'Super Vétérans NET'!$B$6:$N$20,13,FALSE)="","",(VLOOKUP($B6,'Super Vétérans NET'!$B$6:$N$20,13,FALSE)))</f>
        <v>39</v>
      </c>
      <c r="AH6" s="152">
        <f t="shared" ref="AH6:AH21" si="9">IF(AG6="","",SUM(AF6:AG6))</f>
        <v>68</v>
      </c>
      <c r="AI6" s="152">
        <f t="shared" ref="AI6:AI21" si="10">SUM(G6,J6,M6,P6,S6,V6,Y6,AB6,AE6,AH6)</f>
        <v>596</v>
      </c>
      <c r="AJ6" s="33">
        <f t="shared" ref="AJ6:AJ21" si="11">+COUNT(G6,J6,M6,P6,S6,V6,Y6,AB6,AE6,AH6)</f>
        <v>10</v>
      </c>
      <c r="AK6" s="33">
        <f>IF(AJ6&lt;8,0,+SMALL(($G6,$J6,$M6,$P6,$S6,$V6,$Y6,$AB6,$AE6,$AH6),1))</f>
        <v>48</v>
      </c>
      <c r="AL6" s="33">
        <f>IF(AJ6&lt;9,0,+SMALL(($G6,$J6,$M6,$P6,$S6,$V6,$Y6,$AB6,$AE6,$AH6),2))</f>
        <v>54</v>
      </c>
      <c r="AM6" s="33">
        <f>IF(AJ6&lt;10,0,+SMALL(($G6,$J6,$M6,$P6,$S6,$V6,$Y6,$AB6,$AE6,$AH6),3))</f>
        <v>56</v>
      </c>
      <c r="AN6" s="33">
        <f t="shared" ref="AN6:AN21" si="12">AI6-AK6-AL6-AM6</f>
        <v>438</v>
      </c>
      <c r="AO6" s="33">
        <f t="shared" ref="AO6:AO21" si="13">RANK(AN6,$AN$6:$AN$21,0)</f>
        <v>1</v>
      </c>
      <c r="AQ6" s="19"/>
      <c r="AR6" s="19"/>
      <c r="AS6" s="19"/>
      <c r="AT6" s="19"/>
    </row>
    <row r="7" spans="1:46" s="15" customFormat="1">
      <c r="A7" s="5"/>
      <c r="B7" s="128" t="s">
        <v>27</v>
      </c>
      <c r="C7" s="76"/>
      <c r="D7" s="129" t="s">
        <v>5</v>
      </c>
      <c r="E7" s="9">
        <f>IF(VLOOKUP($B7,'Super Vétérans BRUT'!$B$6:$E$21,4,FALSE)="","",(VLOOKUP($B7,'Super Vétérans BRUT'!$B$6:$E$21,4,FALSE)))</f>
        <v>16</v>
      </c>
      <c r="F7" s="9">
        <f>IF(VLOOKUP($B7,'Super Vétérans NET'!$B$6:E$20,4,FALSE)="","",(VLOOKUP($B7,'Super Vétérans NET'!$B$6:$E$20,4,FALSE)))</f>
        <v>29</v>
      </c>
      <c r="G7" s="152">
        <f t="shared" si="0"/>
        <v>45</v>
      </c>
      <c r="H7" s="9">
        <f>IF(VLOOKUP($B7,'Super Vétérans BRUT'!$B$6:$F$21,5,FALSE)="","",(VLOOKUP($B7,'Super Vétérans BRUT'!$B$6:$F$21,5,FALSE)))</f>
        <v>18</v>
      </c>
      <c r="I7" s="9">
        <f>IF(VLOOKUP($B7,'Super Vétérans NET'!$B$6:$F$20,5,FALSE)="","",(VLOOKUP($B7,'Super Vétérans NET'!$B$6:$F$20,5,FALSE)))</f>
        <v>39</v>
      </c>
      <c r="J7" s="152">
        <f t="shared" si="1"/>
        <v>57</v>
      </c>
      <c r="K7" s="9">
        <f>IF(VLOOKUP($B7,'Super Vétérans BRUT'!$B$6:$G$21,6,FALSE)="","",(VLOOKUP($B7,'Super Vétérans BRUT'!$B$6:$G$21,6,FALSE)))</f>
        <v>15</v>
      </c>
      <c r="L7" s="9">
        <f>IF(VLOOKUP($B7,'Super Vétérans NET'!$B$6:$G$20,6,FALSE)="","",(VLOOKUP($B7,'Super Vétérans NET'!$B$6:$G$20,6,FALSE)))</f>
        <v>34</v>
      </c>
      <c r="M7" s="152">
        <f t="shared" si="2"/>
        <v>49</v>
      </c>
      <c r="N7" s="9">
        <f>IF(VLOOKUP($B7,'Super Vétérans BRUT'!$B$6:$H$21,7,FALSE)="","",(VLOOKUP($B7,'Super Vétérans BRUT'!$B$6:$H$21,7,FALSE)))</f>
        <v>15</v>
      </c>
      <c r="O7" s="9">
        <f>IF(VLOOKUP($B7,'Super Vétérans NET'!$B$6:$H$20,7,FALSE)="","",(VLOOKUP($B7,'Super Vétérans NET'!$B$6:$H$20,7,FALSE)))</f>
        <v>35</v>
      </c>
      <c r="P7" s="152">
        <f t="shared" si="3"/>
        <v>50</v>
      </c>
      <c r="Q7" s="9">
        <f>IF(VLOOKUP($B7,'Super Vétérans BRUT'!$B$6:$J$21,8,FALSE)="","",(VLOOKUP($B7,'Super Vétérans BRUT'!$B$6:$J$21,8,FALSE)))</f>
        <v>17</v>
      </c>
      <c r="R7" s="9">
        <f>IF(VLOOKUP($B7,'Super Vétérans NET'!$B$6:$I$20,8,FALSE)="","",(VLOOKUP($B7,'Super Vétérans NET'!$B$6:$I$20,8,FALSE)))</f>
        <v>37</v>
      </c>
      <c r="S7" s="152">
        <f t="shared" si="4"/>
        <v>54</v>
      </c>
      <c r="T7" s="9">
        <f>IF(VLOOKUP($B7,'Super Vétérans BRUT'!$B$6:$J$21,9,FALSE)="","",(VLOOKUP($B7,'Super Vétérans BRUT'!$B$6:$J$21,9,FALSE)))</f>
        <v>12</v>
      </c>
      <c r="U7" s="9">
        <f>IF(VLOOKUP($B7,'Super Vétérans NET'!$B$6:$J$20,9,FALSE)="","",(VLOOKUP($B7,'Super Vétérans NET'!$B$6:$J$20,9,FALSE)))</f>
        <v>30</v>
      </c>
      <c r="V7" s="152">
        <f t="shared" si="5"/>
        <v>42</v>
      </c>
      <c r="W7" s="9">
        <f>IF(VLOOKUP($B7,'Super Vétérans BRUT'!$B$6:$M$21,10,FALSE)="","",(VLOOKUP($B7,'Super Vétérans BRUT'!$B$6:$M$21,10,FALSE)))</f>
        <v>14</v>
      </c>
      <c r="X7" s="9">
        <f>IF(VLOOKUP($B7,'Super Vétérans NET'!$B$6:$K$20,10,FALSE)="","",(VLOOKUP($B7,'Super Vétérans NET'!$B$6:$K$20,10,FALSE)))</f>
        <v>30</v>
      </c>
      <c r="Y7" s="152">
        <f t="shared" si="6"/>
        <v>44</v>
      </c>
      <c r="Z7" s="9">
        <f>IF(VLOOKUP($B7,'Super Vétérans BRUT'!$B$6:$L$21,11,FALSE)="","",(VLOOKUP($B7,'Super Vétérans BRUT'!$B$6:$L$21,11,FALSE)))</f>
        <v>17</v>
      </c>
      <c r="AA7" s="9">
        <f>IF(VLOOKUP($B7,'Super Vétérans NET'!$B$6:$L$20,11,FALSE)="","",(VLOOKUP($B7,'Super Vétérans NET'!$B$6:$L$20,11,FALSE)))</f>
        <v>34</v>
      </c>
      <c r="AB7" s="152">
        <f t="shared" si="7"/>
        <v>51</v>
      </c>
      <c r="AC7" s="9">
        <f>IF(VLOOKUP($B7,'Super Vétérans BRUT'!$B$6:$M$21,12,FALSE)="","",(VLOOKUP($B7,'Super Vétérans BRUT'!$B$6:$M$21,12,FALSE)))</f>
        <v>20</v>
      </c>
      <c r="AD7" s="9">
        <f>IF(VLOOKUP($B7,'Super Vétérans NET'!$B$6:$M$20,12,FALSE)="","",(VLOOKUP($B7,'Super Vétérans NET'!$B$6:$M$20,12,FALSE)))</f>
        <v>38</v>
      </c>
      <c r="AE7" s="152">
        <f t="shared" si="8"/>
        <v>58</v>
      </c>
      <c r="AF7" s="9">
        <f>IF(VLOOKUP($B7,'Super Vétérans BRUT'!$B$6:$N$21,13,FALSE)="","",(VLOOKUP($B7,'Super Vétérans BRUT'!$B$6:$N$21,13,FALSE)))</f>
        <v>17</v>
      </c>
      <c r="AG7" s="9">
        <f>IF(VLOOKUP($B7,'Super Vétérans NET'!$B$6:$N$20,13,FALSE)="","",(VLOOKUP($B7,'Super Vétérans NET'!$B$6:$N$20,13,FALSE)))</f>
        <v>36</v>
      </c>
      <c r="AH7" s="152">
        <f t="shared" si="9"/>
        <v>53</v>
      </c>
      <c r="AI7" s="152">
        <f t="shared" si="10"/>
        <v>503</v>
      </c>
      <c r="AJ7" s="33">
        <f t="shared" si="11"/>
        <v>10</v>
      </c>
      <c r="AK7" s="33">
        <f>IF(AJ7&lt;8,0,+SMALL(($G7,$J7,$M7,$P7,$S7,$V7,$Y7,$AB7,$AE7,$AH7),1))</f>
        <v>42</v>
      </c>
      <c r="AL7" s="33">
        <f>IF(AJ7&lt;9,0,+SMALL(($G7,$J7,$M7,$P7,$S7,$V7,$Y7,$AB7,$AE7,$AH7),2))</f>
        <v>44</v>
      </c>
      <c r="AM7" s="33">
        <f>IF(AJ7&lt;10,0,+SMALL(($G7,$J7,$M7,$P7,$S7,$V7,$Y7,$AB7,$AE7,$AH7),3))</f>
        <v>45</v>
      </c>
      <c r="AN7" s="33">
        <f t="shared" si="12"/>
        <v>372</v>
      </c>
      <c r="AO7" s="33">
        <f t="shared" si="13"/>
        <v>2</v>
      </c>
      <c r="AQ7" s="19"/>
      <c r="AR7" s="19"/>
      <c r="AS7" s="19"/>
      <c r="AT7" s="19"/>
    </row>
    <row r="8" spans="1:46" s="15" customFormat="1">
      <c r="A8" s="5"/>
      <c r="B8" s="128" t="s">
        <v>38</v>
      </c>
      <c r="C8" s="76"/>
      <c r="D8" s="131" t="s">
        <v>36</v>
      </c>
      <c r="E8" s="9">
        <f>IF(VLOOKUP($B8,'Super Vétérans BRUT'!$B$6:$E$21,4,FALSE)="","",(VLOOKUP($B8,'Super Vétérans BRUT'!$B$6:$E$21,4,FALSE)))</f>
        <v>18</v>
      </c>
      <c r="F8" s="9">
        <f>IF(VLOOKUP($B8,'Super Vétérans NET'!$B$6:E$20,4,FALSE)="","",(VLOOKUP($B8,'Super Vétérans NET'!$B$6:$E$20,4,FALSE)))</f>
        <v>33</v>
      </c>
      <c r="G8" s="152">
        <f t="shared" si="0"/>
        <v>51</v>
      </c>
      <c r="H8" s="9">
        <f>IF(VLOOKUP($B8,'Super Vétérans BRUT'!$B$6:$F$21,5,FALSE)="","",(VLOOKUP($B8,'Super Vétérans BRUT'!$B$6:$F$21,5,FALSE)))</f>
        <v>14</v>
      </c>
      <c r="I8" s="9">
        <f>IF(VLOOKUP($B8,'Super Vétérans NET'!$B$6:$F$20,5,FALSE)="","",(VLOOKUP($B8,'Super Vétérans NET'!$B$6:$F$20,5,FALSE)))</f>
        <v>32</v>
      </c>
      <c r="J8" s="152">
        <f t="shared" si="1"/>
        <v>46</v>
      </c>
      <c r="K8" s="9">
        <f>IF(VLOOKUP($B8,'Super Vétérans BRUT'!$B$6:$G$21,6,FALSE)="","",(VLOOKUP($B8,'Super Vétérans BRUT'!$B$6:$G$21,6,FALSE)))</f>
        <v>15</v>
      </c>
      <c r="L8" s="9">
        <f>IF(VLOOKUP($B8,'Super Vétérans NET'!$B$6:$G$20,6,FALSE)="","",(VLOOKUP($B8,'Super Vétérans NET'!$B$6:$G$20,6,FALSE)))</f>
        <v>32</v>
      </c>
      <c r="M8" s="152">
        <f t="shared" si="2"/>
        <v>47</v>
      </c>
      <c r="N8" s="9">
        <f>IF(VLOOKUP($B8,'Super Vétérans BRUT'!$B$6:$H$21,7,FALSE)="","",(VLOOKUP($B8,'Super Vétérans BRUT'!$B$6:$H$21,7,FALSE)))</f>
        <v>16</v>
      </c>
      <c r="O8" s="9">
        <f>IF(VLOOKUP($B8,'Super Vétérans NET'!$B$6:$H$20,7,FALSE)="","",(VLOOKUP($B8,'Super Vétérans NET'!$B$6:$H$20,7,FALSE)))</f>
        <v>33</v>
      </c>
      <c r="P8" s="152">
        <f t="shared" si="3"/>
        <v>49</v>
      </c>
      <c r="Q8" s="9">
        <f>IF(VLOOKUP($B8,'Super Vétérans BRUT'!$B$6:$J$21,8,FALSE)="","",(VLOOKUP($B8,'Super Vétérans BRUT'!$B$6:$J$21,8,FALSE)))</f>
        <v>15</v>
      </c>
      <c r="R8" s="9">
        <f>IF(VLOOKUP($B8,'Super Vétérans NET'!$B$6:$I$20,8,FALSE)="","",(VLOOKUP($B8,'Super Vétérans NET'!$B$6:$I$20,8,FALSE)))</f>
        <v>31</v>
      </c>
      <c r="S8" s="152">
        <f t="shared" si="4"/>
        <v>46</v>
      </c>
      <c r="T8" s="9">
        <f>IF(VLOOKUP($B8,'Super Vétérans BRUT'!$B$6:$J$21,9,FALSE)="","",(VLOOKUP($B8,'Super Vétérans BRUT'!$B$6:$J$21,9,FALSE)))</f>
        <v>13</v>
      </c>
      <c r="U8" s="9">
        <f>IF(VLOOKUP($B8,'Super Vétérans NET'!$B$6:$J$20,9,FALSE)="","",(VLOOKUP($B8,'Super Vétérans NET'!$B$6:$J$20,9,FALSE)))</f>
        <v>29</v>
      </c>
      <c r="V8" s="152">
        <f t="shared" si="5"/>
        <v>42</v>
      </c>
      <c r="W8" s="9">
        <f>IF(VLOOKUP($B8,'Super Vétérans BRUT'!$B$6:$M$21,10,FALSE)="","",(VLOOKUP($B8,'Super Vétérans BRUT'!$B$6:$M$21,10,FALSE)))</f>
        <v>17</v>
      </c>
      <c r="X8" s="9">
        <f>IF(VLOOKUP($B8,'Super Vétérans NET'!$B$6:$K$20,10,FALSE)="","",(VLOOKUP($B8,'Super Vétérans NET'!$B$6:$K$20,10,FALSE)))</f>
        <v>33</v>
      </c>
      <c r="Y8" s="152">
        <f t="shared" si="6"/>
        <v>50</v>
      </c>
      <c r="Z8" s="9">
        <f>IF(VLOOKUP($B8,'Super Vétérans BRUT'!$B$6:$L$21,11,FALSE)="","",(VLOOKUP($B8,'Super Vétérans BRUT'!$B$6:$L$21,11,FALSE)))</f>
        <v>18</v>
      </c>
      <c r="AA8" s="9">
        <f>IF(VLOOKUP($B8,'Super Vétérans NET'!$B$6:$L$20,11,FALSE)="","",(VLOOKUP($B8,'Super Vétérans NET'!$B$6:$L$20,11,FALSE)))</f>
        <v>35</v>
      </c>
      <c r="AB8" s="152">
        <f t="shared" si="7"/>
        <v>53</v>
      </c>
      <c r="AC8" s="9">
        <f>IF(VLOOKUP($B8,'Super Vétérans BRUT'!$B$6:$M$21,12,FALSE)="","",(VLOOKUP($B8,'Super Vétérans BRUT'!$B$6:$M$21,12,FALSE)))</f>
        <v>19</v>
      </c>
      <c r="AD8" s="9">
        <f>IF(VLOOKUP($B8,'Super Vétérans NET'!$B$6:$M$20,12,FALSE)="","",(VLOOKUP($B8,'Super Vétérans NET'!$B$6:$M$20,12,FALSE)))</f>
        <v>35</v>
      </c>
      <c r="AE8" s="152">
        <f t="shared" si="8"/>
        <v>54</v>
      </c>
      <c r="AF8" s="9">
        <f>IF(VLOOKUP($B8,'Super Vétérans BRUT'!$B$6:$N$21,13,FALSE)="","",(VLOOKUP($B8,'Super Vétérans BRUT'!$B$6:$N$21,13,FALSE)))</f>
        <v>14</v>
      </c>
      <c r="AG8" s="9">
        <f>IF(VLOOKUP($B8,'Super Vétérans NET'!$B$6:$N$20,13,FALSE)="","",(VLOOKUP($B8,'Super Vétérans NET'!$B$6:$N$20,13,FALSE)))</f>
        <v>29</v>
      </c>
      <c r="AH8" s="152">
        <f t="shared" si="9"/>
        <v>43</v>
      </c>
      <c r="AI8" s="152">
        <f t="shared" si="10"/>
        <v>481</v>
      </c>
      <c r="AJ8" s="33">
        <f t="shared" si="11"/>
        <v>10</v>
      </c>
      <c r="AK8" s="33">
        <f>IF(AJ8&lt;8,0,+SMALL(($G8,$J8,$M8,$P8,$S8,$V8,$Y8,$AB8,$AE8,$AH8),1))</f>
        <v>42</v>
      </c>
      <c r="AL8" s="33">
        <f>IF(AJ8&lt;9,0,+SMALL(($G8,$J8,$M8,$P8,$S8,$V8,$Y8,$AB8,$AE8,$AH8),2))</f>
        <v>43</v>
      </c>
      <c r="AM8" s="33">
        <f>IF(AJ8&lt;10,0,+SMALL(($G8,$J8,$M8,$P8,$S8,$V8,$Y8,$AB8,$AE8,$AH8),3))</f>
        <v>46</v>
      </c>
      <c r="AN8" s="33">
        <f t="shared" si="12"/>
        <v>350</v>
      </c>
      <c r="AO8" s="33">
        <f t="shared" si="13"/>
        <v>3</v>
      </c>
      <c r="AQ8" s="19"/>
      <c r="AR8" s="19"/>
      <c r="AS8" s="19"/>
      <c r="AT8" s="19"/>
    </row>
    <row r="9" spans="1:46" s="15" customFormat="1">
      <c r="A9" s="5"/>
      <c r="B9" s="128" t="s">
        <v>10</v>
      </c>
      <c r="C9" s="76"/>
      <c r="D9" s="130" t="s">
        <v>11</v>
      </c>
      <c r="E9" s="9">
        <f>IF(VLOOKUP($B9,'Super Vétérans BRUT'!$B$6:$E$21,4,FALSE)="","",(VLOOKUP($B9,'Super Vétérans BRUT'!$B$6:$E$21,4,FALSE)))</f>
        <v>21</v>
      </c>
      <c r="F9" s="9">
        <f>IF(VLOOKUP($B9,'Super Vétérans NET'!$B$6:E$20,4,FALSE)="","",(VLOOKUP($B9,'Super Vétérans NET'!$B$6:$E$20,4,FALSE)))</f>
        <v>35</v>
      </c>
      <c r="G9" s="152">
        <f t="shared" si="0"/>
        <v>56</v>
      </c>
      <c r="H9" s="9">
        <f>IF(VLOOKUP($B9,'Super Vétérans BRUT'!$B$6:$F$21,5,FALSE)="","",(VLOOKUP($B9,'Super Vétérans BRUT'!$B$6:$F$21,5,FALSE)))</f>
        <v>24</v>
      </c>
      <c r="I9" s="9">
        <f>IF(VLOOKUP($B9,'Super Vétérans NET'!$B$6:$F$20,5,FALSE)="","",(VLOOKUP($B9,'Super Vétérans NET'!$B$6:$F$20,5,FALSE)))</f>
        <v>39</v>
      </c>
      <c r="J9" s="152">
        <f t="shared" si="1"/>
        <v>63</v>
      </c>
      <c r="K9" s="9">
        <f>IF(VLOOKUP($B9,'Super Vétérans BRUT'!$B$6:$G$21,6,FALSE)="","",(VLOOKUP($B9,'Super Vétérans BRUT'!$B$6:$G$21,6,FALSE)))</f>
        <v>19</v>
      </c>
      <c r="L9" s="9">
        <f>IF(VLOOKUP($B9,'Super Vétérans NET'!$B$6:$G$20,6,FALSE)="","",(VLOOKUP($B9,'Super Vétérans NET'!$B$6:$G$20,6,FALSE)))</f>
        <v>30</v>
      </c>
      <c r="M9" s="152">
        <f t="shared" si="2"/>
        <v>49</v>
      </c>
      <c r="N9" s="9">
        <f>IF(VLOOKUP($B9,'Super Vétérans BRUT'!$B$6:$H$21,7,FALSE)="","",(VLOOKUP($B9,'Super Vétérans BRUT'!$B$6:$H$21,7,FALSE)))</f>
        <v>13</v>
      </c>
      <c r="O9" s="9">
        <f>IF(VLOOKUP($B9,'Super Vétérans NET'!$B$6:$H$20,7,FALSE)="","",(VLOOKUP($B9,'Super Vétérans NET'!$B$6:$H$20,7,FALSE)))</f>
        <v>26</v>
      </c>
      <c r="P9" s="152">
        <f t="shared" si="3"/>
        <v>39</v>
      </c>
      <c r="Q9" s="9" t="str">
        <f>IF(VLOOKUP($B9,'Super Vétérans BRUT'!$B$6:$J$21,8,FALSE)="","",(VLOOKUP($B9,'Super Vétérans BRUT'!$B$6:$J$21,8,FALSE)))</f>
        <v/>
      </c>
      <c r="R9" s="9" t="str">
        <f>IF(VLOOKUP($B9,'Super Vétérans NET'!$B$6:$I$20,8,FALSE)="","",(VLOOKUP($B9,'Super Vétérans NET'!$B$6:$I$20,8,FALSE)))</f>
        <v/>
      </c>
      <c r="S9" s="152" t="str">
        <f t="shared" si="4"/>
        <v/>
      </c>
      <c r="T9" s="9" t="str">
        <f>IF(VLOOKUP($B9,'Super Vétérans BRUT'!$B$6:$J$21,9,FALSE)="","",(VLOOKUP($B9,'Super Vétérans BRUT'!$B$6:$J$21,9,FALSE)))</f>
        <v/>
      </c>
      <c r="U9" s="9" t="str">
        <f>IF(VLOOKUP($B9,'Super Vétérans NET'!$B$6:$J$20,9,FALSE)="","",(VLOOKUP($B9,'Super Vétérans NET'!$B$6:$J$20,9,FALSE)))</f>
        <v/>
      </c>
      <c r="V9" s="152" t="str">
        <f t="shared" si="5"/>
        <v/>
      </c>
      <c r="W9" s="9" t="str">
        <f>IF(VLOOKUP($B9,'Super Vétérans BRUT'!$B$6:$M$21,10,FALSE)="","",(VLOOKUP($B9,'Super Vétérans BRUT'!$B$6:$M$21,10,FALSE)))</f>
        <v/>
      </c>
      <c r="X9" s="9" t="str">
        <f>IF(VLOOKUP($B9,'Super Vétérans NET'!$B$6:$K$20,10,FALSE)="","",(VLOOKUP($B9,'Super Vétérans NET'!$B$6:$K$20,10,FALSE)))</f>
        <v/>
      </c>
      <c r="Y9" s="152" t="str">
        <f t="shared" si="6"/>
        <v/>
      </c>
      <c r="Z9" s="9">
        <f>IF(VLOOKUP($B9,'Super Vétérans BRUT'!$B$6:$L$21,11,FALSE)="","",(VLOOKUP($B9,'Super Vétérans BRUT'!$B$6:$L$21,11,FALSE)))</f>
        <v>25</v>
      </c>
      <c r="AA9" s="9">
        <f>IF(VLOOKUP($B9,'Super Vétérans NET'!$B$6:$L$20,11,FALSE)="","",(VLOOKUP($B9,'Super Vétérans NET'!$B$6:$L$20,11,FALSE)))</f>
        <v>37</v>
      </c>
      <c r="AB9" s="152">
        <f t="shared" si="7"/>
        <v>62</v>
      </c>
      <c r="AC9" s="9" t="str">
        <f>IF(VLOOKUP($B9,'Super Vétérans BRUT'!$B$6:$M$21,12,FALSE)="","",(VLOOKUP($B9,'Super Vétérans BRUT'!$B$6:$M$21,12,FALSE)))</f>
        <v/>
      </c>
      <c r="AD9" s="9" t="str">
        <f>IF(VLOOKUP($B9,'Super Vétérans NET'!$B$6:$M$20,12,FALSE)="","",(VLOOKUP($B9,'Super Vétérans NET'!$B$6:$M$20,12,FALSE)))</f>
        <v/>
      </c>
      <c r="AE9" s="152" t="str">
        <f t="shared" si="8"/>
        <v/>
      </c>
      <c r="AF9" s="9">
        <f>IF(VLOOKUP($B9,'Super Vétérans BRUT'!$B$6:$N$21,13,FALSE)="","",(VLOOKUP($B9,'Super Vétérans BRUT'!$B$6:$N$21,13,FALSE)))</f>
        <v>17</v>
      </c>
      <c r="AG9" s="9">
        <f>IF(VLOOKUP($B9,'Super Vétérans NET'!$B$6:$N$20,13,FALSE)="","",(VLOOKUP($B9,'Super Vétérans NET'!$B$6:$N$20,13,FALSE)))</f>
        <v>29</v>
      </c>
      <c r="AH9" s="152">
        <f t="shared" si="9"/>
        <v>46</v>
      </c>
      <c r="AI9" s="152">
        <f t="shared" si="10"/>
        <v>315</v>
      </c>
      <c r="AJ9" s="33">
        <f t="shared" si="11"/>
        <v>6</v>
      </c>
      <c r="AK9" s="33">
        <f>IF(AJ9&lt;8,0,+SMALL(($G9,$J9,$M9,$P9,$S9,$V9,$Y9,$AB9,$AE9,$AH9),1))</f>
        <v>0</v>
      </c>
      <c r="AL9" s="33">
        <f>IF(AJ9&lt;9,0,+SMALL(($G9,$J9,$M9,$P9,$S9,$V9,$Y9,$AB9,$AE9,$AH9),2))</f>
        <v>0</v>
      </c>
      <c r="AM9" s="33">
        <f>IF(AJ9&lt;10,0,+SMALL(($G9,$J9,$M9,$P9,$S9,$V9,$Y9,$AB9,$AE9,$AH9),3))</f>
        <v>0</v>
      </c>
      <c r="AN9" s="33">
        <f t="shared" si="12"/>
        <v>315</v>
      </c>
      <c r="AO9" s="33">
        <f t="shared" si="13"/>
        <v>4</v>
      </c>
      <c r="AQ9" s="19"/>
      <c r="AR9" s="19"/>
      <c r="AS9" s="19"/>
      <c r="AT9" s="19"/>
    </row>
    <row r="10" spans="1:46" s="15" customFormat="1">
      <c r="A10" s="5"/>
      <c r="B10" s="128" t="s">
        <v>155</v>
      </c>
      <c r="C10" s="76"/>
      <c r="D10" s="131" t="s">
        <v>36</v>
      </c>
      <c r="E10" s="9">
        <f>IF(VLOOKUP($B10,'Super Vétérans BRUT'!$B$6:$E$21,4,FALSE)="","",(VLOOKUP($B10,'Super Vétérans BRUT'!$B$6:$E$21,4,FALSE)))</f>
        <v>19</v>
      </c>
      <c r="F10" s="9">
        <f>IF(VLOOKUP($B10,'Super Vétérans NET'!$B$6:E$20,4,FALSE)="","",(VLOOKUP($B10,'Super Vétérans NET'!$B$6:$E$20,4,FALSE)))</f>
        <v>32</v>
      </c>
      <c r="G10" s="152">
        <f t="shared" si="0"/>
        <v>51</v>
      </c>
      <c r="H10" s="9">
        <f>IF(VLOOKUP($B10,'Super Vétérans BRUT'!$B$6:$F$21,5,FALSE)="","",(VLOOKUP($B10,'Super Vétérans BRUT'!$B$6:$F$21,5,FALSE)))</f>
        <v>13</v>
      </c>
      <c r="I10" s="9">
        <f>IF(VLOOKUP($B10,'Super Vétérans NET'!$B$6:$F$20,5,FALSE)="","",(VLOOKUP($B10,'Super Vétérans NET'!$B$6:$F$20,5,FALSE)))</f>
        <v>24</v>
      </c>
      <c r="J10" s="152">
        <f t="shared" si="1"/>
        <v>37</v>
      </c>
      <c r="K10" s="9">
        <f>IF(VLOOKUP($B10,'Super Vétérans BRUT'!$B$6:$G$21,6,FALSE)="","",(VLOOKUP($B10,'Super Vétérans BRUT'!$B$6:$G$21,6,FALSE)))</f>
        <v>12</v>
      </c>
      <c r="L10" s="9">
        <f>IF(VLOOKUP($B10,'Super Vétérans NET'!$B$6:$G$20,6,FALSE)="","",(VLOOKUP($B10,'Super Vétérans NET'!$B$6:$G$20,6,FALSE)))</f>
        <v>24</v>
      </c>
      <c r="M10" s="152">
        <f t="shared" si="2"/>
        <v>36</v>
      </c>
      <c r="N10" s="9" t="str">
        <f>IF(VLOOKUP($B10,'Super Vétérans BRUT'!$B$6:$H$21,7,FALSE)="","",(VLOOKUP($B10,'Super Vétérans BRUT'!$B$6:$H$21,7,FALSE)))</f>
        <v/>
      </c>
      <c r="O10" s="9" t="str">
        <f>IF(VLOOKUP($B10,'Super Vétérans NET'!$B$6:$H$20,7,FALSE)="","",(VLOOKUP($B10,'Super Vétérans NET'!$B$6:$H$20,7,FALSE)))</f>
        <v/>
      </c>
      <c r="P10" s="152" t="str">
        <f t="shared" si="3"/>
        <v/>
      </c>
      <c r="Q10" s="9">
        <f>IF(VLOOKUP($B10,'Super Vétérans BRUT'!$B$6:$J$21,8,FALSE)="","",(VLOOKUP($B10,'Super Vétérans BRUT'!$B$6:$J$21,8,FALSE)))</f>
        <v>22</v>
      </c>
      <c r="R10" s="9">
        <f>IF(VLOOKUP($B10,'Super Vétérans NET'!$B$6:$I$20,8,FALSE)="","",(VLOOKUP($B10,'Super Vétérans NET'!$B$6:$I$20,8,FALSE)))</f>
        <v>36</v>
      </c>
      <c r="S10" s="152">
        <f t="shared" si="4"/>
        <v>58</v>
      </c>
      <c r="T10" s="9" t="str">
        <f>IF(VLOOKUP($B10,'Super Vétérans BRUT'!$B$6:$J$21,9,FALSE)="","",(VLOOKUP($B10,'Super Vétérans BRUT'!$B$6:$J$21,9,FALSE)))</f>
        <v/>
      </c>
      <c r="U10" s="9" t="str">
        <f>IF(VLOOKUP($B10,'Super Vétérans NET'!$B$6:$J$20,9,FALSE)="","",(VLOOKUP($B10,'Super Vétérans NET'!$B$6:$J$20,9,FALSE)))</f>
        <v/>
      </c>
      <c r="V10" s="152" t="str">
        <f t="shared" si="5"/>
        <v/>
      </c>
      <c r="W10" s="9" t="str">
        <f>IF(VLOOKUP($B10,'Super Vétérans BRUT'!$B$6:$M$21,10,FALSE)="","",(VLOOKUP($B10,'Super Vétérans BRUT'!$B$6:$M$21,10,FALSE)))</f>
        <v/>
      </c>
      <c r="X10" s="9" t="str">
        <f>IF(VLOOKUP($B10,'Super Vétérans NET'!$B$6:$K$20,10,FALSE)="","",(VLOOKUP($B10,'Super Vétérans NET'!$B$6:$K$20,10,FALSE)))</f>
        <v/>
      </c>
      <c r="Y10" s="152" t="str">
        <f t="shared" si="6"/>
        <v/>
      </c>
      <c r="Z10" s="9">
        <f>IF(VLOOKUP($B10,'Super Vétérans BRUT'!$B$6:$L$21,11,FALSE)="","",(VLOOKUP($B10,'Super Vétérans BRUT'!$B$6:$L$21,11,FALSE)))</f>
        <v>19</v>
      </c>
      <c r="AA10" s="9">
        <f>IF(VLOOKUP($B10,'Super Vétérans NET'!$B$6:$L$20,11,FALSE)="","",(VLOOKUP($B10,'Super Vétérans NET'!$B$6:$L$20,11,FALSE)))</f>
        <v>30</v>
      </c>
      <c r="AB10" s="152">
        <f t="shared" si="7"/>
        <v>49</v>
      </c>
      <c r="AC10" s="9">
        <f>IF(VLOOKUP($B10,'Super Vétérans BRUT'!$B$6:$M$21,12,FALSE)="","",(VLOOKUP($B10,'Super Vétérans BRUT'!$B$6:$M$21,12,FALSE)))</f>
        <v>17</v>
      </c>
      <c r="AD10" s="9">
        <f>IF(VLOOKUP($B10,'Super Vétérans NET'!$B$6:$M$20,12,FALSE)="","",(VLOOKUP($B10,'Super Vétérans NET'!$B$6:$M$20,12,FALSE)))</f>
        <v>29</v>
      </c>
      <c r="AE10" s="152">
        <f t="shared" si="8"/>
        <v>46</v>
      </c>
      <c r="AF10" s="9">
        <f>IF(VLOOKUP($B10,'Super Vétérans BRUT'!$B$6:$N$21,13,FALSE)="","",(VLOOKUP($B10,'Super Vétérans BRUT'!$B$6:$N$21,13,FALSE)))</f>
        <v>11</v>
      </c>
      <c r="AG10" s="9">
        <f>IF(VLOOKUP($B10,'Super Vétérans NET'!$B$6:$N$20,13,FALSE)="","",(VLOOKUP($B10,'Super Vétérans NET'!$B$6:$N$20,13,FALSE)))</f>
        <v>24</v>
      </c>
      <c r="AH10" s="152">
        <f t="shared" si="9"/>
        <v>35</v>
      </c>
      <c r="AI10" s="152">
        <f t="shared" si="10"/>
        <v>312</v>
      </c>
      <c r="AJ10" s="33">
        <f t="shared" si="11"/>
        <v>7</v>
      </c>
      <c r="AK10" s="33">
        <f>IF(AJ10&lt;8,0,+SMALL(($G10,$J10,$M10,$P10,$S10,$V10,$Y10,$AB10,$AE10,$AH10),1))</f>
        <v>0</v>
      </c>
      <c r="AL10" s="33">
        <f>IF(AJ10&lt;9,0,+SMALL(($G10,$J10,$M10,$P10,$S10,$V10,$Y10,$AB10,$AE10,$AH10),2))</f>
        <v>0</v>
      </c>
      <c r="AM10" s="33">
        <f>IF(AJ10&lt;10,0,+SMALL(($G10,$J10,$M10,$P10,$S10,$V10,$Y10,$AB10,$AE10,$AH10),3))</f>
        <v>0</v>
      </c>
      <c r="AN10" s="33">
        <f t="shared" si="12"/>
        <v>312</v>
      </c>
      <c r="AO10" s="33">
        <f t="shared" si="13"/>
        <v>5</v>
      </c>
      <c r="AQ10" s="19"/>
      <c r="AR10" s="19"/>
      <c r="AS10" s="19"/>
      <c r="AT10" s="19"/>
    </row>
    <row r="11" spans="1:46">
      <c r="B11" s="128" t="s">
        <v>72</v>
      </c>
      <c r="C11" s="76"/>
      <c r="D11" s="130" t="s">
        <v>11</v>
      </c>
      <c r="E11" s="9">
        <f>IF(VLOOKUP($B11,'Super Vétérans BRUT'!$B$6:$E$21,4,FALSE)="","",(VLOOKUP($B11,'Super Vétérans BRUT'!$B$6:$E$21,4,FALSE)))</f>
        <v>3</v>
      </c>
      <c r="F11" s="9">
        <f>IF(VLOOKUP($B11,'Super Vétérans NET'!$B$6:E$20,4,FALSE)="","",(VLOOKUP($B11,'Super Vétérans NET'!$B$6:$E$20,4,FALSE)))</f>
        <v>20</v>
      </c>
      <c r="G11" s="152">
        <f t="shared" si="0"/>
        <v>23</v>
      </c>
      <c r="H11" s="9">
        <f>IF(VLOOKUP($B11,'Super Vétérans BRUT'!$B$6:$F$21,5,FALSE)="","",(VLOOKUP($B11,'Super Vétérans BRUT'!$B$6:$F$21,5,FALSE)))</f>
        <v>17</v>
      </c>
      <c r="I11" s="9">
        <f>IF(VLOOKUP($B11,'Super Vétérans NET'!$B$6:$F$20,5,FALSE)="","",(VLOOKUP($B11,'Super Vétérans NET'!$B$6:$F$20,5,FALSE)))</f>
        <v>51</v>
      </c>
      <c r="J11" s="152">
        <f t="shared" si="1"/>
        <v>68</v>
      </c>
      <c r="K11" s="9">
        <f>IF(VLOOKUP($B11,'Super Vétérans BRUT'!$B$6:$G$21,6,FALSE)="","",(VLOOKUP($B11,'Super Vétérans BRUT'!$B$6:$G$21,6,FALSE)))</f>
        <v>9</v>
      </c>
      <c r="L11" s="9">
        <f>IF(VLOOKUP($B11,'Super Vétérans NET'!$B$6:$G$20,6,FALSE)="","",(VLOOKUP($B11,'Super Vétérans NET'!$B$6:$G$20,6,FALSE)))</f>
        <v>32</v>
      </c>
      <c r="M11" s="152">
        <f t="shared" si="2"/>
        <v>41</v>
      </c>
      <c r="N11" s="9">
        <f>IF(VLOOKUP($B11,'Super Vétérans BRUT'!$B$6:$H$21,7,FALSE)="","",(VLOOKUP($B11,'Super Vétérans BRUT'!$B$6:$H$21,7,FALSE)))</f>
        <v>7</v>
      </c>
      <c r="O11" s="9">
        <f>IF(VLOOKUP($B11,'Super Vétérans NET'!$B$6:$H$20,7,FALSE)="","",(VLOOKUP($B11,'Super Vétérans NET'!$B$6:$H$20,7,FALSE)))</f>
        <v>31</v>
      </c>
      <c r="P11" s="152">
        <f t="shared" si="3"/>
        <v>38</v>
      </c>
      <c r="Q11" s="9" t="str">
        <f>IF(VLOOKUP($B11,'Super Vétérans BRUT'!$B$6:$J$21,8,FALSE)="","",(VLOOKUP($B11,'Super Vétérans BRUT'!$B$6:$J$21,8,FALSE)))</f>
        <v/>
      </c>
      <c r="R11" s="9" t="str">
        <f>IF(VLOOKUP($B11,'Super Vétérans NET'!$B$6:$I$20,8,FALSE)="","",(VLOOKUP($B11,'Super Vétérans NET'!$B$6:$I$20,8,FALSE)))</f>
        <v/>
      </c>
      <c r="S11" s="152" t="str">
        <f t="shared" si="4"/>
        <v/>
      </c>
      <c r="T11" s="9" t="str">
        <f>IF(VLOOKUP($B11,'Super Vétérans BRUT'!$B$6:$J$21,9,FALSE)="","",(VLOOKUP($B11,'Super Vétérans BRUT'!$B$6:$J$21,9,FALSE)))</f>
        <v/>
      </c>
      <c r="U11" s="9" t="str">
        <f>IF(VLOOKUP($B11,'Super Vétérans NET'!$B$6:$J$20,9,FALSE)="","",(VLOOKUP($B11,'Super Vétérans NET'!$B$6:$J$20,9,FALSE)))</f>
        <v/>
      </c>
      <c r="V11" s="152" t="str">
        <f t="shared" si="5"/>
        <v/>
      </c>
      <c r="W11" s="9">
        <f>IF(VLOOKUP($B11,'Super Vétérans BRUT'!$B$6:$M$21,10,FALSE)="","",(VLOOKUP($B11,'Super Vétérans BRUT'!$B$6:$M$21,10,FALSE)))</f>
        <v>6</v>
      </c>
      <c r="X11" s="9">
        <f>IF(VLOOKUP($B11,'Super Vétérans NET'!$B$6:$K$20,10,FALSE)="","",(VLOOKUP($B11,'Super Vétérans NET'!$B$6:$K$20,10,FALSE)))</f>
        <v>31</v>
      </c>
      <c r="Y11" s="152">
        <f t="shared" si="6"/>
        <v>37</v>
      </c>
      <c r="Z11" s="9">
        <f>IF(VLOOKUP($B11,'Super Vétérans BRUT'!$B$6:$L$21,11,FALSE)="","",(VLOOKUP($B11,'Super Vétérans BRUT'!$B$6:$L$21,11,FALSE)))</f>
        <v>11</v>
      </c>
      <c r="AA11" s="9">
        <f>IF(VLOOKUP($B11,'Super Vétérans NET'!$B$6:$L$20,11,FALSE)="","",(VLOOKUP($B11,'Super Vétérans NET'!$B$6:$L$20,11,FALSE)))</f>
        <v>36</v>
      </c>
      <c r="AB11" s="152">
        <f t="shared" si="7"/>
        <v>47</v>
      </c>
      <c r="AC11" s="9">
        <f>IF(VLOOKUP($B11,'Super Vétérans BRUT'!$B$6:$M$21,12,FALSE)="","",(VLOOKUP($B11,'Super Vétérans BRUT'!$B$6:$M$21,12,FALSE)))</f>
        <v>5</v>
      </c>
      <c r="AD11" s="9">
        <f>IF(VLOOKUP($B11,'Super Vétérans NET'!$B$6:$M$20,12,FALSE)="","",(VLOOKUP($B11,'Super Vétérans NET'!$B$6:$M$20,12,FALSE)))</f>
        <v>31</v>
      </c>
      <c r="AE11" s="152">
        <f t="shared" si="8"/>
        <v>36</v>
      </c>
      <c r="AF11" s="9">
        <f>IF(VLOOKUP($B11,'Super Vétérans BRUT'!$B$6:$N$21,13,FALSE)="","",(VLOOKUP($B11,'Super Vétérans BRUT'!$B$6:$N$21,13,FALSE)))</f>
        <v>6</v>
      </c>
      <c r="AG11" s="9">
        <f>IF(VLOOKUP($B11,'Super Vétérans NET'!$B$6:$N$20,13,FALSE)="","",(VLOOKUP($B11,'Super Vétérans NET'!$B$6:$N$20,13,FALSE)))</f>
        <v>25</v>
      </c>
      <c r="AH11" s="152">
        <f t="shared" si="9"/>
        <v>31</v>
      </c>
      <c r="AI11" s="152">
        <f t="shared" si="10"/>
        <v>321</v>
      </c>
      <c r="AJ11" s="33">
        <f t="shared" si="11"/>
        <v>8</v>
      </c>
      <c r="AK11" s="33">
        <f>IF(AJ11&lt;8,0,+SMALL(($G11,$J11,$M11,$P11,$S11,$V11,$Y11,$AB11,$AE11,$AH11),1))</f>
        <v>23</v>
      </c>
      <c r="AL11" s="33">
        <f>IF(AJ11&lt;9,0,+SMALL(($G11,$J11,$M11,$P11,$S11,$V11,$Y11,$AB11,$AE11,$AH11),2))</f>
        <v>0</v>
      </c>
      <c r="AM11" s="33">
        <f>IF(AJ11&lt;10,0,+SMALL(($G11,$J11,$M11,$P11,$S11,$V11,$Y11,$AB11,$AE11,$AH11),3))</f>
        <v>0</v>
      </c>
      <c r="AN11" s="33">
        <f t="shared" si="12"/>
        <v>298</v>
      </c>
      <c r="AO11" s="33">
        <f t="shared" si="13"/>
        <v>6</v>
      </c>
      <c r="AQ11" s="62"/>
      <c r="AR11" s="35"/>
      <c r="AS11" s="35"/>
      <c r="AT11" s="19"/>
    </row>
    <row r="12" spans="1:46">
      <c r="B12" s="128" t="s">
        <v>2</v>
      </c>
      <c r="C12" s="76"/>
      <c r="D12" s="129" t="s">
        <v>5</v>
      </c>
      <c r="E12" s="9">
        <f>IF(VLOOKUP($B12,'Super Vétérans BRUT'!$B$6:$E$21,4,FALSE)="","",(VLOOKUP($B12,'Super Vétérans BRUT'!$B$6:$E$21,4,FALSE)))</f>
        <v>10</v>
      </c>
      <c r="F12" s="9">
        <f>IF(VLOOKUP($B12,'Super Vétérans NET'!$B$6:E$20,4,FALSE)="","",(VLOOKUP($B12,'Super Vétérans NET'!$B$6:$E$20,4,FALSE)))</f>
        <v>31</v>
      </c>
      <c r="G12" s="152">
        <f t="shared" si="0"/>
        <v>41</v>
      </c>
      <c r="H12" s="9">
        <f>IF(VLOOKUP($B12,'Super Vétérans BRUT'!$B$6:$F$21,5,FALSE)="","",(VLOOKUP($B12,'Super Vétérans BRUT'!$B$6:$F$21,5,FALSE)))</f>
        <v>7</v>
      </c>
      <c r="I12" s="9">
        <f>IF(VLOOKUP($B12,'Super Vétérans NET'!$B$6:$F$20,5,FALSE)="","",(VLOOKUP($B12,'Super Vétérans NET'!$B$6:$F$20,5,FALSE)))</f>
        <v>30</v>
      </c>
      <c r="J12" s="152">
        <f t="shared" si="1"/>
        <v>37</v>
      </c>
      <c r="K12" s="9">
        <f>IF(VLOOKUP($B12,'Super Vétérans BRUT'!$B$6:$G$21,6,FALSE)="","",(VLOOKUP($B12,'Super Vétérans BRUT'!$B$6:$G$21,6,FALSE)))</f>
        <v>10</v>
      </c>
      <c r="L12" s="9">
        <f>IF(VLOOKUP($B12,'Super Vétérans NET'!$B$6:$G$20,6,FALSE)="","",(VLOOKUP($B12,'Super Vétérans NET'!$B$6:$G$20,6,FALSE)))</f>
        <v>36</v>
      </c>
      <c r="M12" s="152">
        <f t="shared" si="2"/>
        <v>46</v>
      </c>
      <c r="N12" s="9">
        <f>IF(VLOOKUP($B12,'Super Vétérans BRUT'!$B$6:$H$21,7,FALSE)="","",(VLOOKUP($B12,'Super Vétérans BRUT'!$B$6:$H$21,7,FALSE)))</f>
        <v>7</v>
      </c>
      <c r="O12" s="9">
        <f>IF(VLOOKUP($B12,'Super Vétérans NET'!$B$6:$H$20,7,FALSE)="","",(VLOOKUP($B12,'Super Vétérans NET'!$B$6:$H$20,7,FALSE)))</f>
        <v>21</v>
      </c>
      <c r="P12" s="152">
        <f t="shared" si="3"/>
        <v>28</v>
      </c>
      <c r="Q12" s="9">
        <f>IF(VLOOKUP($B12,'Super Vétérans BRUT'!$B$6:$J$21,8,FALSE)="","",(VLOOKUP($B12,'Super Vétérans BRUT'!$B$6:$J$21,8,FALSE)))</f>
        <v>12</v>
      </c>
      <c r="R12" s="9">
        <f>IF(VLOOKUP($B12,'Super Vétérans NET'!$B$6:$I$20,8,FALSE)="","",(VLOOKUP($B12,'Super Vétérans NET'!$B$6:$I$20,8,FALSE)))</f>
        <v>40</v>
      </c>
      <c r="S12" s="152">
        <f t="shared" si="4"/>
        <v>52</v>
      </c>
      <c r="T12" s="9">
        <f>IF(VLOOKUP($B12,'Super Vétérans BRUT'!$B$6:$J$21,9,FALSE)="","",(VLOOKUP($B12,'Super Vétérans BRUT'!$B$6:$J$21,9,FALSE)))</f>
        <v>8</v>
      </c>
      <c r="U12" s="9">
        <f>IF(VLOOKUP($B12,'Super Vétérans NET'!$B$6:$J$20,9,FALSE)="","",(VLOOKUP($B12,'Super Vétérans NET'!$B$6:$J$20,9,FALSE)))</f>
        <v>32</v>
      </c>
      <c r="V12" s="152">
        <f t="shared" si="5"/>
        <v>40</v>
      </c>
      <c r="W12" s="9" t="str">
        <f>IF(VLOOKUP($B12,'Super Vétérans BRUT'!$B$6:$M$21,10,FALSE)="","",(VLOOKUP($B12,'Super Vétérans BRUT'!$B$6:$M$21,10,FALSE)))</f>
        <v/>
      </c>
      <c r="X12" s="9" t="str">
        <f>IF(VLOOKUP($B12,'Super Vétérans NET'!$B$6:$K$20,10,FALSE)="","",(VLOOKUP($B12,'Super Vétérans NET'!$B$6:$K$20,10,FALSE)))</f>
        <v/>
      </c>
      <c r="Y12" s="152" t="str">
        <f t="shared" si="6"/>
        <v/>
      </c>
      <c r="Z12" s="9">
        <f>IF(VLOOKUP($B12,'Super Vétérans BRUT'!$B$6:$L$21,11,FALSE)="","",(VLOOKUP($B12,'Super Vétérans BRUT'!$B$6:$L$21,11,FALSE)))</f>
        <v>9</v>
      </c>
      <c r="AA12" s="9">
        <f>IF(VLOOKUP($B12,'Super Vétérans NET'!$B$6:$L$20,11,FALSE)="","",(VLOOKUP($B12,'Super Vétérans NET'!$B$6:$L$20,11,FALSE)))</f>
        <v>27</v>
      </c>
      <c r="AB12" s="152">
        <f t="shared" si="7"/>
        <v>36</v>
      </c>
      <c r="AC12" s="9">
        <f>IF(VLOOKUP($B12,'Super Vétérans BRUT'!$B$6:$M$21,12,FALSE)="","",(VLOOKUP($B12,'Super Vétérans BRUT'!$B$6:$M$21,12,FALSE)))</f>
        <v>8</v>
      </c>
      <c r="AD12" s="9">
        <f>IF(VLOOKUP($B12,'Super Vétérans NET'!$B$6:$M$20,12,FALSE)="","",(VLOOKUP($B12,'Super Vétérans NET'!$B$6:$M$20,12,FALSE)))</f>
        <v>30</v>
      </c>
      <c r="AE12" s="152">
        <f t="shared" si="8"/>
        <v>38</v>
      </c>
      <c r="AF12" s="9" t="str">
        <f>IF(VLOOKUP($B12,'Super Vétérans BRUT'!$B$6:$N$21,13,FALSE)="","",(VLOOKUP($B12,'Super Vétérans BRUT'!$B$6:$N$21,13,FALSE)))</f>
        <v/>
      </c>
      <c r="AG12" s="9" t="str">
        <f>IF(VLOOKUP($B12,'Super Vétérans NET'!$B$6:$N$20,13,FALSE)="","",(VLOOKUP($B12,'Super Vétérans NET'!$B$6:$N$20,13,FALSE)))</f>
        <v/>
      </c>
      <c r="AH12" s="152" t="str">
        <f t="shared" si="9"/>
        <v/>
      </c>
      <c r="AI12" s="152">
        <f t="shared" si="10"/>
        <v>318</v>
      </c>
      <c r="AJ12" s="33">
        <f t="shared" si="11"/>
        <v>8</v>
      </c>
      <c r="AK12" s="33">
        <f>IF(AJ12&lt;8,0,+SMALL(($G12,$J12,$M12,$P12,$S12,$V12,$Y12,$AB12,$AE12,$AH12),1))</f>
        <v>28</v>
      </c>
      <c r="AL12" s="33">
        <f>IF(AJ12&lt;9,0,+SMALL(($G12,$J12,$M12,$P12,$S12,$V12,$Y12,$AB12,$AE12,$AH12),2))</f>
        <v>0</v>
      </c>
      <c r="AM12" s="33">
        <f>IF(AJ12&lt;10,0,+SMALL(($G12,$J12,$M12,$P12,$S12,$V12,$Y12,$AB12,$AE12,$AH12),3))</f>
        <v>0</v>
      </c>
      <c r="AN12" s="33">
        <f t="shared" si="12"/>
        <v>290</v>
      </c>
      <c r="AO12" s="33">
        <f t="shared" si="13"/>
        <v>7</v>
      </c>
      <c r="AQ12" s="35"/>
      <c r="AR12" s="35"/>
      <c r="AS12" s="35"/>
      <c r="AT12" s="19"/>
    </row>
    <row r="13" spans="1:46" s="15" customFormat="1">
      <c r="A13" s="5"/>
      <c r="B13" s="128" t="s">
        <v>80</v>
      </c>
      <c r="C13" s="76"/>
      <c r="D13" s="131" t="s">
        <v>36</v>
      </c>
      <c r="E13" s="9">
        <f>IF(VLOOKUP($B13,'Super Vétérans BRUT'!$B$6:$E$21,4,FALSE)="","",(VLOOKUP($B13,'Super Vétérans BRUT'!$B$6:$E$21,4,FALSE)))</f>
        <v>10</v>
      </c>
      <c r="F13" s="9">
        <f>IF(VLOOKUP($B13,'Super Vétérans NET'!$B$6:E$20,4,FALSE)="","",(VLOOKUP($B13,'Super Vétérans NET'!$B$6:$E$20,4,FALSE)))</f>
        <v>33</v>
      </c>
      <c r="G13" s="152">
        <f t="shared" si="0"/>
        <v>43</v>
      </c>
      <c r="H13" s="9" t="str">
        <f>IF(VLOOKUP($B13,'Super Vétérans BRUT'!$B$6:$F$21,5,FALSE)="","",(VLOOKUP($B13,'Super Vétérans BRUT'!$B$6:$F$21,5,FALSE)))</f>
        <v/>
      </c>
      <c r="I13" s="9" t="str">
        <f>IF(VLOOKUP($B13,'Super Vétérans NET'!$B$6:$F$20,5,FALSE)="","",(VLOOKUP($B13,'Super Vétérans NET'!$B$6:$F$20,5,FALSE)))</f>
        <v/>
      </c>
      <c r="J13" s="152" t="str">
        <f t="shared" si="1"/>
        <v/>
      </c>
      <c r="K13" s="9">
        <f>IF(VLOOKUP($B13,'Super Vétérans BRUT'!$B$6:$G$21,6,FALSE)="","",(VLOOKUP($B13,'Super Vétérans BRUT'!$B$6:$G$21,6,FALSE)))</f>
        <v>9</v>
      </c>
      <c r="L13" s="9">
        <f>IF(VLOOKUP($B13,'Super Vétérans NET'!$B$6:$G$20,6,FALSE)="","",(VLOOKUP($B13,'Super Vétérans NET'!$B$6:$G$20,6,FALSE)))</f>
        <v>33</v>
      </c>
      <c r="M13" s="152">
        <f t="shared" si="2"/>
        <v>42</v>
      </c>
      <c r="N13" s="9">
        <f>IF(VLOOKUP($B13,'Super Vétérans BRUT'!$B$6:$H$21,7,FALSE)="","",(VLOOKUP($B13,'Super Vétérans BRUT'!$B$6:$H$21,7,FALSE)))</f>
        <v>6</v>
      </c>
      <c r="O13" s="9">
        <f>IF(VLOOKUP($B13,'Super Vétérans NET'!$B$6:$H$20,7,FALSE)="","",(VLOOKUP($B13,'Super Vétérans NET'!$B$6:$H$20,7,FALSE)))</f>
        <v>27</v>
      </c>
      <c r="P13" s="152">
        <f t="shared" si="3"/>
        <v>33</v>
      </c>
      <c r="Q13" s="9">
        <f>IF(VLOOKUP($B13,'Super Vétérans BRUT'!$B$6:$J$21,8,FALSE)="","",(VLOOKUP($B13,'Super Vétérans BRUT'!$B$6:$J$21,8,FALSE)))</f>
        <v>8</v>
      </c>
      <c r="R13" s="9">
        <f>IF(VLOOKUP($B13,'Super Vétérans NET'!$B$6:$I$20,8,FALSE)="","",(VLOOKUP($B13,'Super Vétérans NET'!$B$6:$I$20,8,FALSE)))</f>
        <v>33</v>
      </c>
      <c r="S13" s="152">
        <f t="shared" si="4"/>
        <v>41</v>
      </c>
      <c r="T13" s="9" t="str">
        <f>IF(VLOOKUP($B13,'Super Vétérans BRUT'!$B$6:$J$21,9,FALSE)="","",(VLOOKUP($B13,'Super Vétérans BRUT'!$B$6:$J$21,9,FALSE)))</f>
        <v/>
      </c>
      <c r="U13" s="9" t="str">
        <f>IF(VLOOKUP($B13,'Super Vétérans NET'!$B$6:$J$20,9,FALSE)="","",(VLOOKUP($B13,'Super Vétérans NET'!$B$6:$J$20,9,FALSE)))</f>
        <v/>
      </c>
      <c r="V13" s="152" t="str">
        <f t="shared" si="5"/>
        <v/>
      </c>
      <c r="W13" s="9" t="str">
        <f>IF(VLOOKUP($B13,'Super Vétérans BRUT'!$B$6:$M$21,10,FALSE)="","",(VLOOKUP($B13,'Super Vétérans BRUT'!$B$6:$M$21,10,FALSE)))</f>
        <v/>
      </c>
      <c r="X13" s="9" t="str">
        <f>IF(VLOOKUP($B13,'Super Vétérans NET'!$B$6:$K$20,10,FALSE)="","",(VLOOKUP($B13,'Super Vétérans NET'!$B$6:$K$20,10,FALSE)))</f>
        <v/>
      </c>
      <c r="Y13" s="152" t="str">
        <f t="shared" si="6"/>
        <v/>
      </c>
      <c r="Z13" s="9" t="str">
        <f>IF(VLOOKUP($B13,'Super Vétérans BRUT'!$B$6:$L$21,11,FALSE)="","",(VLOOKUP($B13,'Super Vétérans BRUT'!$B$6:$L$21,11,FALSE)))</f>
        <v/>
      </c>
      <c r="AA13" s="9" t="str">
        <f>IF(VLOOKUP($B13,'Super Vétérans NET'!$B$6:$L$20,11,FALSE)="","",(VLOOKUP($B13,'Super Vétérans NET'!$B$6:$L$20,11,FALSE)))</f>
        <v/>
      </c>
      <c r="AB13" s="152" t="str">
        <f t="shared" si="7"/>
        <v/>
      </c>
      <c r="AC13" s="9">
        <f>IF(VLOOKUP($B13,'Super Vétérans BRUT'!$B$6:$M$21,12,FALSE)="","",(VLOOKUP($B13,'Super Vétérans BRUT'!$B$6:$M$21,12,FALSE)))</f>
        <v>9</v>
      </c>
      <c r="AD13" s="9">
        <f>IF(VLOOKUP($B13,'Super Vétérans NET'!$B$6:$M$20,12,FALSE)="","",(VLOOKUP($B13,'Super Vétérans NET'!$B$6:$M$20,12,FALSE)))</f>
        <v>32</v>
      </c>
      <c r="AE13" s="152">
        <f t="shared" si="8"/>
        <v>41</v>
      </c>
      <c r="AF13" s="9">
        <f>IF(VLOOKUP($B13,'Super Vétérans BRUT'!$B$6:$N$21,13,FALSE)="","",(VLOOKUP($B13,'Super Vétérans BRUT'!$B$6:$N$21,13,FALSE)))</f>
        <v>10</v>
      </c>
      <c r="AG13" s="9">
        <f>IF(VLOOKUP($B13,'Super Vétérans NET'!$B$6:$N$20,13,FALSE)="","",(VLOOKUP($B13,'Super Vétérans NET'!$B$6:$N$20,13,FALSE)))</f>
        <v>33</v>
      </c>
      <c r="AH13" s="152">
        <f t="shared" si="9"/>
        <v>43</v>
      </c>
      <c r="AI13" s="152">
        <f t="shared" si="10"/>
        <v>243</v>
      </c>
      <c r="AJ13" s="33">
        <f t="shared" si="11"/>
        <v>6</v>
      </c>
      <c r="AK13" s="33">
        <f>IF(AJ13&lt;8,0,+SMALL(($G13,$J13,$M13,$P13,$S13,$V13,$Y13,$AB13,$AE13,$AH13),1))</f>
        <v>0</v>
      </c>
      <c r="AL13" s="33">
        <f>IF(AJ13&lt;9,0,+SMALL(($G13,$J13,$M13,$P13,$S13,$V13,$Y13,$AB13,$AE13,$AH13),2))</f>
        <v>0</v>
      </c>
      <c r="AM13" s="33">
        <f>IF(AJ13&lt;10,0,+SMALL(($G13,$J13,$M13,$P13,$S13,$V13,$Y13,$AB13,$AE13,$AH13),3))</f>
        <v>0</v>
      </c>
      <c r="AN13" s="33">
        <f t="shared" si="12"/>
        <v>243</v>
      </c>
      <c r="AO13" s="33">
        <f t="shared" si="13"/>
        <v>8</v>
      </c>
      <c r="AQ13" s="35"/>
      <c r="AR13" s="35"/>
      <c r="AS13" s="35"/>
      <c r="AT13" s="19"/>
    </row>
    <row r="14" spans="1:46" s="15" customFormat="1">
      <c r="A14" s="5"/>
      <c r="B14" s="128" t="s">
        <v>16</v>
      </c>
      <c r="C14" s="76"/>
      <c r="D14" s="133" t="s">
        <v>17</v>
      </c>
      <c r="E14" s="9">
        <f>IF(VLOOKUP($B14,'Super Vétérans BRUT'!$B$6:$E$21,4,FALSE)="","",(VLOOKUP($B14,'Super Vétérans BRUT'!$B$6:$E$21,4,FALSE)))</f>
        <v>15</v>
      </c>
      <c r="F14" s="9">
        <f>IF(VLOOKUP($B14,'Super Vétérans NET'!$B$6:E$20,4,FALSE)="","",(VLOOKUP($B14,'Super Vétérans NET'!$B$6:$E$20,4,FALSE)))</f>
        <v>33</v>
      </c>
      <c r="G14" s="152">
        <f t="shared" si="0"/>
        <v>48</v>
      </c>
      <c r="H14" s="9">
        <f>IF(VLOOKUP($B14,'Super Vétérans BRUT'!$B$6:$F$21,5,FALSE)="","",(VLOOKUP($B14,'Super Vétérans BRUT'!$B$6:$F$21,5,FALSE)))</f>
        <v>23</v>
      </c>
      <c r="I14" s="9">
        <f>IF(VLOOKUP($B14,'Super Vétérans NET'!$B$6:$F$20,5,FALSE)="","",(VLOOKUP($B14,'Super Vétérans NET'!$B$6:$F$20,5,FALSE)))</f>
        <v>42</v>
      </c>
      <c r="J14" s="152">
        <f t="shared" si="1"/>
        <v>65</v>
      </c>
      <c r="K14" s="9" t="str">
        <f>IF(VLOOKUP($B14,'Super Vétérans BRUT'!$B$6:$G$21,6,FALSE)="","",(VLOOKUP($B14,'Super Vétérans BRUT'!$B$6:$G$21,6,FALSE)))</f>
        <v/>
      </c>
      <c r="L14" s="9" t="str">
        <f>IF(VLOOKUP($B14,'Super Vétérans NET'!$B$6:$G$20,6,FALSE)="","",(VLOOKUP($B14,'Super Vétérans NET'!$B$6:$G$20,6,FALSE)))</f>
        <v/>
      </c>
      <c r="M14" s="152" t="str">
        <f t="shared" si="2"/>
        <v/>
      </c>
      <c r="N14" s="9" t="str">
        <f>IF(VLOOKUP($B14,'Super Vétérans BRUT'!$B$6:$H$21,7,FALSE)="","",(VLOOKUP($B14,'Super Vétérans BRUT'!$B$6:$H$21,7,FALSE)))</f>
        <v/>
      </c>
      <c r="O14" s="9" t="str">
        <f>IF(VLOOKUP($B14,'Super Vétérans NET'!$B$6:$H$20,7,FALSE)="","",(VLOOKUP($B14,'Super Vétérans NET'!$B$6:$H$20,7,FALSE)))</f>
        <v/>
      </c>
      <c r="P14" s="152" t="str">
        <f t="shared" si="3"/>
        <v/>
      </c>
      <c r="Q14" s="9" t="str">
        <f>IF(VLOOKUP($B14,'Super Vétérans BRUT'!$B$6:$J$21,8,FALSE)="","",(VLOOKUP($B14,'Super Vétérans BRUT'!$B$6:$J$21,8,FALSE)))</f>
        <v/>
      </c>
      <c r="R14" s="9" t="str">
        <f>IF(VLOOKUP($B14,'Super Vétérans NET'!$B$6:$I$20,8,FALSE)="","",(VLOOKUP($B14,'Super Vétérans NET'!$B$6:$I$20,8,FALSE)))</f>
        <v/>
      </c>
      <c r="S14" s="152" t="str">
        <f t="shared" si="4"/>
        <v/>
      </c>
      <c r="T14" s="9" t="str">
        <f>IF(VLOOKUP($B14,'Super Vétérans BRUT'!$B$6:$J$21,9,FALSE)="","",(VLOOKUP($B14,'Super Vétérans BRUT'!$B$6:$J$21,9,FALSE)))</f>
        <v/>
      </c>
      <c r="U14" s="9" t="str">
        <f>IF(VLOOKUP($B14,'Super Vétérans NET'!$B$6:$J$20,9,FALSE)="","",(VLOOKUP($B14,'Super Vétérans NET'!$B$6:$J$20,9,FALSE)))</f>
        <v/>
      </c>
      <c r="V14" s="152" t="str">
        <f t="shared" si="5"/>
        <v/>
      </c>
      <c r="W14" s="9" t="str">
        <f>IF(VLOOKUP($B14,'Super Vétérans BRUT'!$B$6:$M$21,10,FALSE)="","",(VLOOKUP($B14,'Super Vétérans BRUT'!$B$6:$M$21,10,FALSE)))</f>
        <v/>
      </c>
      <c r="X14" s="9" t="str">
        <f>IF(VLOOKUP($B14,'Super Vétérans NET'!$B$6:$K$20,10,FALSE)="","",(VLOOKUP($B14,'Super Vétérans NET'!$B$6:$K$20,10,FALSE)))</f>
        <v/>
      </c>
      <c r="Y14" s="152" t="str">
        <f t="shared" si="6"/>
        <v/>
      </c>
      <c r="Z14" s="9">
        <f>IF(VLOOKUP($B14,'Super Vétérans BRUT'!$B$6:$L$21,11,FALSE)="","",(VLOOKUP($B14,'Super Vétérans BRUT'!$B$6:$L$21,11,FALSE)))</f>
        <v>20</v>
      </c>
      <c r="AA14" s="9">
        <f>IF(VLOOKUP($B14,'Super Vétérans NET'!$B$6:$L$20,11,FALSE)="","",(VLOOKUP($B14,'Super Vétérans NET'!$B$6:$L$20,11,FALSE)))</f>
        <v>37</v>
      </c>
      <c r="AB14" s="152">
        <f t="shared" si="7"/>
        <v>57</v>
      </c>
      <c r="AC14" s="9">
        <f>IF(VLOOKUP($B14,'Super Vétérans BRUT'!$B$6:$M$21,12,FALSE)="","",(VLOOKUP($B14,'Super Vétérans BRUT'!$B$6:$M$21,12,FALSE)))</f>
        <v>18</v>
      </c>
      <c r="AD14" s="9">
        <f>IF(VLOOKUP($B14,'Super Vétérans NET'!$B$6:$M$20,12,FALSE)="","",(VLOOKUP($B14,'Super Vétérans NET'!$B$6:$M$20,12,FALSE)))</f>
        <v>35</v>
      </c>
      <c r="AE14" s="152">
        <f t="shared" si="8"/>
        <v>53</v>
      </c>
      <c r="AF14" s="9" t="str">
        <f>IF(VLOOKUP($B14,'Super Vétérans BRUT'!$B$6:$N$21,13,FALSE)="","",(VLOOKUP($B14,'Super Vétérans BRUT'!$B$6:$N$21,13,FALSE)))</f>
        <v/>
      </c>
      <c r="AG14" s="9" t="str">
        <f>IF(VLOOKUP($B14,'Super Vétérans NET'!$B$6:$N$20,13,FALSE)="","",(VLOOKUP($B14,'Super Vétérans NET'!$B$6:$N$20,13,FALSE)))</f>
        <v/>
      </c>
      <c r="AH14" s="152" t="str">
        <f t="shared" si="9"/>
        <v/>
      </c>
      <c r="AI14" s="152">
        <f t="shared" si="10"/>
        <v>223</v>
      </c>
      <c r="AJ14" s="33">
        <f t="shared" si="11"/>
        <v>4</v>
      </c>
      <c r="AK14" s="33">
        <f>IF(AJ14&lt;8,0,+SMALL(($G14,$J14,$M14,$P14,$S14,$V14,$Y14,$AB14,$AE14,$AH14),1))</f>
        <v>0</v>
      </c>
      <c r="AL14" s="33">
        <f>IF(AJ14&lt;9,0,+SMALL(($G14,$J14,$M14,$P14,$S14,$V14,$Y14,$AB14,$AE14,$AH14),2))</f>
        <v>0</v>
      </c>
      <c r="AM14" s="33">
        <f>IF(AJ14&lt;10,0,+SMALL(($G14,$J14,$M14,$P14,$S14,$V14,$Y14,$AB14,$AE14,$AH14),3))</f>
        <v>0</v>
      </c>
      <c r="AN14" s="33">
        <f t="shared" si="12"/>
        <v>223</v>
      </c>
      <c r="AO14" s="33">
        <f t="shared" si="13"/>
        <v>9</v>
      </c>
      <c r="AQ14" s="35"/>
      <c r="AR14" s="35"/>
      <c r="AS14" s="35"/>
      <c r="AT14" s="19"/>
    </row>
    <row r="15" spans="1:46">
      <c r="B15" s="128" t="s">
        <v>14</v>
      </c>
      <c r="C15" s="76"/>
      <c r="D15" s="132" t="s">
        <v>15</v>
      </c>
      <c r="E15" s="9">
        <f>IF(VLOOKUP($B15,'Super Vétérans BRUT'!$B$6:$E$21,4,FALSE)="","",(VLOOKUP($B15,'Super Vétérans BRUT'!$B$6:$E$21,4,FALSE)))</f>
        <v>13</v>
      </c>
      <c r="F15" s="9">
        <f>IF(VLOOKUP($B15,'Super Vétérans NET'!$B$6:E$21,4,FALSE)="","",(VLOOKUP($B15,'Super Vétérans NET'!$B$6:$E$21,4,FALSE)))</f>
        <v>30</v>
      </c>
      <c r="G15" s="152">
        <f t="shared" si="0"/>
        <v>43</v>
      </c>
      <c r="H15" s="9">
        <f>IF(VLOOKUP($B15,'Super Vétérans BRUT'!$B$6:$F$21,5,FALSE)="","",(VLOOKUP($B15,'Super Vétérans BRUT'!$B$6:$F$21,5,FALSE)))</f>
        <v>10</v>
      </c>
      <c r="I15" s="9">
        <f>IF(VLOOKUP($B15,'Super Vétérans NET'!$B$6:$F$21,5,FALSE)="","",(VLOOKUP($B15,'Super Vétérans NET'!$B$6:$F$21,5,FALSE)))</f>
        <v>30</v>
      </c>
      <c r="J15" s="152">
        <f t="shared" si="1"/>
        <v>40</v>
      </c>
      <c r="K15" s="9">
        <f>IF(VLOOKUP($B15,'Super Vétérans BRUT'!$B$6:$G$21,6,FALSE)="","",(VLOOKUP($B15,'Super Vétérans BRUT'!$B$6:$G$21,6,FALSE)))</f>
        <v>13</v>
      </c>
      <c r="L15" s="9">
        <f>IF(VLOOKUP($B15,'Super Vétérans NET'!$B$6:$G$21,6,FALSE)="","",(VLOOKUP($B15,'Super Vétérans NET'!$B$6:$G$21,6,FALSE)))</f>
        <v>37</v>
      </c>
      <c r="M15" s="152">
        <f t="shared" si="2"/>
        <v>50</v>
      </c>
      <c r="N15" s="9">
        <f>IF(VLOOKUP($B15,'Super Vétérans BRUT'!$B$6:$H$21,7,FALSE)="","",(VLOOKUP($B15,'Super Vétérans BRUT'!$B$6:$H$21,7,FALSE)))</f>
        <v>4</v>
      </c>
      <c r="O15" s="9">
        <f>IF(VLOOKUP($B15,'Super Vétérans NET'!$B$6:$H$21,7,FALSE)="","",(VLOOKUP($B15,'Super Vétérans NET'!$B$6:$H$21,7,FALSE)))</f>
        <v>21</v>
      </c>
      <c r="P15" s="152">
        <f t="shared" si="3"/>
        <v>25</v>
      </c>
      <c r="Q15" s="9">
        <f>IF(VLOOKUP($B15,'Super Vétérans BRUT'!$B$6:$J$21,8,FALSE)="","",(VLOOKUP($B15,'Super Vétérans BRUT'!$B$6:$J$21,8,FALSE)))</f>
        <v>12</v>
      </c>
      <c r="R15" s="9">
        <f>IF(VLOOKUP($B15,'Super Vétérans NET'!$B$6:$I$21,8,FALSE)="","",(VLOOKUP($B15,'Super Vétérans NET'!$B$6:$I$21,8,FALSE)))</f>
        <v>31</v>
      </c>
      <c r="S15" s="152">
        <f t="shared" si="4"/>
        <v>43</v>
      </c>
      <c r="T15" s="9" t="str">
        <f>IF(VLOOKUP($B15,'Super Vétérans BRUT'!$B$6:$J$21,9,FALSE)="","",(VLOOKUP($B15,'Super Vétérans BRUT'!$B$6:$J$21,9,FALSE)))</f>
        <v/>
      </c>
      <c r="U15" s="9" t="str">
        <f>IF(VLOOKUP($B15,'Super Vétérans NET'!$B$6:$J$21,9,FALSE)="","",(VLOOKUP($B15,'Super Vétérans NET'!$B$6:$J$21,9,FALSE)))</f>
        <v/>
      </c>
      <c r="V15" s="152" t="str">
        <f t="shared" si="5"/>
        <v/>
      </c>
      <c r="W15" s="9" t="str">
        <f>IF(VLOOKUP($B15,'Super Vétérans BRUT'!$B$6:$M$21,10,FALSE)="","",(VLOOKUP($B15,'Super Vétérans BRUT'!$B$6:$M$21,10,FALSE)))</f>
        <v/>
      </c>
      <c r="X15" s="9" t="str">
        <f>IF(VLOOKUP($B15,'Super Vétérans NET'!$B$6:$K$21,10,FALSE)="","",(VLOOKUP($B15,'Super Vétérans NET'!$B$6:$K$21,10,FALSE)))</f>
        <v/>
      </c>
      <c r="Y15" s="152" t="str">
        <f t="shared" si="6"/>
        <v/>
      </c>
      <c r="Z15" s="9" t="str">
        <f>IF(VLOOKUP($B15,'Super Vétérans BRUT'!$B$6:$L$21,11,FALSE)="","",(VLOOKUP($B15,'Super Vétérans BRUT'!$B$6:$L$21,11,FALSE)))</f>
        <v/>
      </c>
      <c r="AA15" s="9" t="str">
        <f>IF(VLOOKUP($B15,'Super Vétérans NET'!$B$6:$L$21,11,FALSE)="","",(VLOOKUP($B15,'Super Vétérans NET'!$B$6:$L$21,11,FALSE)))</f>
        <v/>
      </c>
      <c r="AB15" s="152" t="str">
        <f t="shared" si="7"/>
        <v/>
      </c>
      <c r="AC15" s="9" t="str">
        <f>IF(VLOOKUP($B15,'Super Vétérans BRUT'!$B$6:$M$21,12,FALSE)="","",(VLOOKUP($B15,'Super Vétérans BRUT'!$B$6:$M$21,12,FALSE)))</f>
        <v/>
      </c>
      <c r="AD15" s="9" t="str">
        <f>IF(VLOOKUP($B15,'Super Vétérans NET'!$B$6:$M$21,12,FALSE)="","",(VLOOKUP($B15,'Super Vétérans NET'!$B$6:$M$21,12,FALSE)))</f>
        <v/>
      </c>
      <c r="AE15" s="152" t="str">
        <f t="shared" si="8"/>
        <v/>
      </c>
      <c r="AF15" s="9" t="str">
        <f>IF(VLOOKUP($B15,'Super Vétérans BRUT'!$B$6:$N$21,13,FALSE)="","",(VLOOKUP($B15,'Super Vétérans BRUT'!$B$6:$N$21,13,FALSE)))</f>
        <v/>
      </c>
      <c r="AG15" s="9"/>
      <c r="AH15" s="152" t="str">
        <f t="shared" si="9"/>
        <v/>
      </c>
      <c r="AI15" s="152">
        <f t="shared" si="10"/>
        <v>201</v>
      </c>
      <c r="AJ15" s="33">
        <f t="shared" si="11"/>
        <v>5</v>
      </c>
      <c r="AK15" s="33">
        <f>IF(AJ15&lt;8,0,+SMALL(($G15,$J15,$M15,$P15,$S15,$V15,$Y15,$AB15,$AE15,$AH15),1))</f>
        <v>0</v>
      </c>
      <c r="AL15" s="33">
        <f>IF(AJ15&lt;9,0,+SMALL(($G15,$J15,$M15,$P15,$S15,$V15,$Y15,$AB15,$AE15,$AH15),2))</f>
        <v>0</v>
      </c>
      <c r="AM15" s="33">
        <f>IF(AJ15&lt;10,0,+SMALL(($G15,$J15,$M15,$P15,$S15,$V15,$Y15,$AB15,$AE15,$AH15),3))</f>
        <v>0</v>
      </c>
      <c r="AN15" s="33">
        <f t="shared" si="12"/>
        <v>201</v>
      </c>
      <c r="AO15" s="33">
        <f t="shared" si="13"/>
        <v>10</v>
      </c>
      <c r="AQ15" s="35"/>
      <c r="AR15" s="35"/>
      <c r="AS15" s="35"/>
      <c r="AT15" s="19"/>
    </row>
    <row r="16" spans="1:46" s="15" customFormat="1">
      <c r="A16" s="5"/>
      <c r="B16" s="128" t="s">
        <v>186</v>
      </c>
      <c r="C16" s="76"/>
      <c r="D16" s="134" t="s">
        <v>84</v>
      </c>
      <c r="E16" s="9" t="str">
        <f>IF(VLOOKUP($B16,'Super Vétérans BRUT'!$B$6:$E$21,4,FALSE)="","",(VLOOKUP($B16,'Super Vétérans BRUT'!$B$6:$E$21,4,FALSE)))</f>
        <v/>
      </c>
      <c r="F16" s="9" t="str">
        <f>IF(VLOOKUP($B16,'Super Vétérans NET'!$B$6:E$20,4,FALSE)="","",(VLOOKUP($B16,'Super Vétérans NET'!$B$6:$E$20,4,FALSE)))</f>
        <v/>
      </c>
      <c r="G16" s="152" t="str">
        <f t="shared" si="0"/>
        <v/>
      </c>
      <c r="H16" s="9" t="str">
        <f>IF(VLOOKUP($B16,'Super Vétérans BRUT'!$B$6:$F$21,5,FALSE)="","",(VLOOKUP($B16,'Super Vétérans BRUT'!$B$6:$F$21,5,FALSE)))</f>
        <v/>
      </c>
      <c r="I16" s="9" t="str">
        <f>IF(VLOOKUP($B16,'Super Vétérans NET'!$B$6:$F$20,5,FALSE)="","",(VLOOKUP($B16,'Super Vétérans NET'!$B$6:$F$20,5,FALSE)))</f>
        <v/>
      </c>
      <c r="J16" s="152" t="str">
        <f t="shared" si="1"/>
        <v/>
      </c>
      <c r="K16" s="9">
        <f>IF(VLOOKUP($B16,'Super Vétérans BRUT'!$B$6:$G$21,6,FALSE)="","",(VLOOKUP($B16,'Super Vétérans BRUT'!$B$6:$G$21,6,FALSE)))</f>
        <v>7</v>
      </c>
      <c r="L16" s="9">
        <f>IF(VLOOKUP($B16,'Super Vétérans NET'!$B$6:$G$20,6,FALSE)="","",(VLOOKUP($B16,'Super Vétérans NET'!$B$6:$G$20,6,FALSE)))</f>
        <v>28</v>
      </c>
      <c r="M16" s="152">
        <f t="shared" si="2"/>
        <v>35</v>
      </c>
      <c r="N16" s="9">
        <f>IF(VLOOKUP($B16,'Super Vétérans BRUT'!$B$6:$H$21,7,FALSE)="","",(VLOOKUP($B16,'Super Vétérans BRUT'!$B$6:$H$21,7,FALSE)))</f>
        <v>7</v>
      </c>
      <c r="O16" s="9">
        <f>IF(VLOOKUP($B16,'Super Vétérans NET'!$B$6:$H$20,7,FALSE)="","",(VLOOKUP($B16,'Super Vétérans NET'!$B$6:$H$20,7,FALSE)))</f>
        <v>25</v>
      </c>
      <c r="P16" s="152">
        <f t="shared" si="3"/>
        <v>32</v>
      </c>
      <c r="Q16" s="9" t="str">
        <f>IF(VLOOKUP($B16,'Super Vétérans BRUT'!$B$6:$J$21,8,FALSE)="","",(VLOOKUP($B16,'Super Vétérans BRUT'!$B$6:$J$21,8,FALSE)))</f>
        <v/>
      </c>
      <c r="R16" s="9" t="str">
        <f>IF(VLOOKUP($B16,'Super Vétérans NET'!$B$6:$I$20,8,FALSE)="","",(VLOOKUP($B16,'Super Vétérans NET'!$B$6:$I$20,8,FALSE)))</f>
        <v/>
      </c>
      <c r="S16" s="152" t="str">
        <f t="shared" si="4"/>
        <v/>
      </c>
      <c r="T16" s="9" t="str">
        <f>IF(VLOOKUP($B16,'Super Vétérans BRUT'!$B$6:$J$21,9,FALSE)="","",(VLOOKUP($B16,'Super Vétérans BRUT'!$B$6:$J$21,9,FALSE)))</f>
        <v/>
      </c>
      <c r="U16" s="9" t="str">
        <f>IF(VLOOKUP($B16,'Super Vétérans NET'!$B$6:$J$20,9,FALSE)="","",(VLOOKUP($B16,'Super Vétérans NET'!$B$6:$J$20,9,FALSE)))</f>
        <v/>
      </c>
      <c r="V16" s="152" t="str">
        <f t="shared" si="5"/>
        <v/>
      </c>
      <c r="W16" s="9" t="str">
        <f>IF(VLOOKUP($B16,'Super Vétérans BRUT'!$B$6:$M$21,10,FALSE)="","",(VLOOKUP($B16,'Super Vétérans BRUT'!$B$6:$M$21,10,FALSE)))</f>
        <v/>
      </c>
      <c r="X16" s="9" t="str">
        <f>IF(VLOOKUP($B16,'Super Vétérans NET'!$B$6:$K$20,10,FALSE)="","",(VLOOKUP($B16,'Super Vétérans NET'!$B$6:$K$20,10,FALSE)))</f>
        <v/>
      </c>
      <c r="Y16" s="152" t="str">
        <f t="shared" si="6"/>
        <v/>
      </c>
      <c r="Z16" s="9">
        <f>IF(VLOOKUP($B16,'Super Vétérans BRUT'!$B$6:$L$21,11,FALSE)="","",(VLOOKUP($B16,'Super Vétérans BRUT'!$B$6:$L$21,11,FALSE)))</f>
        <v>11</v>
      </c>
      <c r="AA16" s="9">
        <f>IF(VLOOKUP($B16,'Super Vétérans NET'!$B$6:$L$20,11,FALSE)="","",(VLOOKUP($B16,'Super Vétérans NET'!$B$6:$L$20,11,FALSE)))</f>
        <v>34</v>
      </c>
      <c r="AB16" s="152">
        <f t="shared" si="7"/>
        <v>45</v>
      </c>
      <c r="AC16" s="9">
        <f>IF(VLOOKUP($B16,'Super Vétérans BRUT'!$B$6:$M$21,12,FALSE)="","",(VLOOKUP($B16,'Super Vétérans BRUT'!$B$6:$M$21,12,FALSE)))</f>
        <v>13</v>
      </c>
      <c r="AD16" s="9">
        <f>IF(VLOOKUP($B16,'Super Vétérans NET'!$B$6:$M$20,12,FALSE)="","",(VLOOKUP($B16,'Super Vétérans NET'!$B$6:$M$20,12,FALSE)))</f>
        <v>32</v>
      </c>
      <c r="AE16" s="152">
        <f t="shared" si="8"/>
        <v>45</v>
      </c>
      <c r="AF16" s="9">
        <f>IF(VLOOKUP($B16,'Super Vétérans BRUT'!$B$6:$N$21,13,FALSE)="","",(VLOOKUP($B16,'Super Vétérans BRUT'!$B$6:$N$21,13,FALSE)))</f>
        <v>8</v>
      </c>
      <c r="AG16" s="9">
        <f>IF(VLOOKUP($B16,'Super Vétérans NET'!$B$6:$N$20,13,FALSE)="","",(VLOOKUP($B16,'Super Vétérans NET'!$B$6:$N$20,13,FALSE)))</f>
        <v>27</v>
      </c>
      <c r="AH16" s="152">
        <f t="shared" si="9"/>
        <v>35</v>
      </c>
      <c r="AI16" s="152">
        <f t="shared" si="10"/>
        <v>192</v>
      </c>
      <c r="AJ16" s="33">
        <f t="shared" si="11"/>
        <v>5</v>
      </c>
      <c r="AK16" s="33">
        <f>IF(AJ16&lt;8,0,+SMALL(($G16,$J16,$M16,$P16,$S16,$V16,$Y16,$AB16,$AE16,$AH16),1))</f>
        <v>0</v>
      </c>
      <c r="AL16" s="33">
        <f>IF(AJ16&lt;9,0,+SMALL(($G16,$J16,$M16,$P16,$S16,$V16,$Y16,$AB16,$AE16,$AH16),2))</f>
        <v>0</v>
      </c>
      <c r="AM16" s="33">
        <f>IF(AJ16&lt;10,0,+SMALL(($G16,$J16,$M16,$P16,$S16,$V16,$Y16,$AB16,$AE16,$AH16),3))</f>
        <v>0</v>
      </c>
      <c r="AN16" s="33">
        <f t="shared" si="12"/>
        <v>192</v>
      </c>
      <c r="AO16" s="33">
        <f t="shared" si="13"/>
        <v>11</v>
      </c>
      <c r="AQ16" s="35"/>
      <c r="AR16" s="35"/>
      <c r="AS16" s="35"/>
      <c r="AT16" s="19"/>
    </row>
    <row r="17" spans="1:46">
      <c r="B17" s="128" t="s">
        <v>157</v>
      </c>
      <c r="C17" s="76"/>
      <c r="D17" s="129" t="s">
        <v>5</v>
      </c>
      <c r="E17" s="9">
        <f>IF(VLOOKUP($B17,'Super Vétérans BRUT'!$B$6:$E$21,4,FALSE)="","",(VLOOKUP($B17,'Super Vétérans BRUT'!$B$6:$E$21,4,FALSE)))</f>
        <v>13</v>
      </c>
      <c r="F17" s="9">
        <f>IF(VLOOKUP($B17,'Super Vétérans NET'!$B$6:E$20,4,FALSE)="","",(VLOOKUP($B17,'Super Vétérans NET'!$B$6:$E$20,4,FALSE)))</f>
        <v>33</v>
      </c>
      <c r="G17" s="152">
        <f t="shared" si="0"/>
        <v>46</v>
      </c>
      <c r="H17" s="9">
        <f>IF(VLOOKUP($B17,'Super Vétérans BRUT'!$B$6:$F$21,5,FALSE)="","",(VLOOKUP($B17,'Super Vétérans BRUT'!$B$6:$F$21,5,FALSE)))</f>
        <v>13</v>
      </c>
      <c r="I17" s="9">
        <f>IF(VLOOKUP($B17,'Super Vétérans NET'!$B$6:$F$20,5,FALSE)="","",(VLOOKUP($B17,'Super Vétérans NET'!$B$6:$F$20,5,FALSE)))</f>
        <v>38</v>
      </c>
      <c r="J17" s="152">
        <f t="shared" si="1"/>
        <v>51</v>
      </c>
      <c r="K17" s="9" t="str">
        <f>IF(VLOOKUP($B17,'Super Vétérans BRUT'!$B$6:$G$21,6,FALSE)="","",(VLOOKUP($B17,'Super Vétérans BRUT'!$B$6:$G$21,6,FALSE)))</f>
        <v/>
      </c>
      <c r="L17" s="9" t="str">
        <f>IF(VLOOKUP($B17,'Super Vétérans NET'!$B$6:$G$20,6,FALSE)="","",(VLOOKUP($B17,'Super Vétérans NET'!$B$6:$G$20,6,FALSE)))</f>
        <v/>
      </c>
      <c r="M17" s="152" t="str">
        <f t="shared" si="2"/>
        <v/>
      </c>
      <c r="N17" s="9" t="str">
        <f>IF(VLOOKUP($B17,'Super Vétérans BRUT'!$B$6:$H$21,7,FALSE)="","",(VLOOKUP($B17,'Super Vétérans BRUT'!$B$6:$H$21,7,FALSE)))</f>
        <v/>
      </c>
      <c r="O17" s="9" t="str">
        <f>IF(VLOOKUP($B17,'Super Vétérans NET'!$B$6:$H$20,7,FALSE)="","",(VLOOKUP($B17,'Super Vétérans NET'!$B$6:$H$20,7,FALSE)))</f>
        <v/>
      </c>
      <c r="P17" s="152" t="str">
        <f t="shared" si="3"/>
        <v/>
      </c>
      <c r="Q17" s="9" t="str">
        <f>IF(VLOOKUP($B17,'Super Vétérans BRUT'!$B$6:$J$21,8,FALSE)="","",(VLOOKUP($B17,'Super Vétérans BRUT'!$B$6:$J$21,8,FALSE)))</f>
        <v/>
      </c>
      <c r="R17" s="9" t="str">
        <f>IF(VLOOKUP($B17,'Super Vétérans NET'!$B$6:$I$20,8,FALSE)="","",(VLOOKUP($B17,'Super Vétérans NET'!$B$6:$I$20,8,FALSE)))</f>
        <v/>
      </c>
      <c r="S17" s="152" t="str">
        <f t="shared" si="4"/>
        <v/>
      </c>
      <c r="T17" s="9" t="str">
        <f>IF(VLOOKUP($B17,'Super Vétérans BRUT'!$B$6:$J$21,9,FALSE)="","",(VLOOKUP($B17,'Super Vétérans BRUT'!$B$6:$J$21,9,FALSE)))</f>
        <v/>
      </c>
      <c r="U17" s="9" t="str">
        <f>IF(VLOOKUP($B17,'Super Vétérans NET'!$B$6:$J$20,9,FALSE)="","",(VLOOKUP($B17,'Super Vétérans NET'!$B$6:$J$20,9,FALSE)))</f>
        <v/>
      </c>
      <c r="V17" s="152" t="str">
        <f t="shared" si="5"/>
        <v/>
      </c>
      <c r="W17" s="9" t="str">
        <f>IF(VLOOKUP($B17,'Super Vétérans BRUT'!$B$6:$M$21,10,FALSE)="","",(VLOOKUP($B17,'Super Vétérans BRUT'!$B$6:$M$21,10,FALSE)))</f>
        <v/>
      </c>
      <c r="X17" s="9" t="str">
        <f>IF(VLOOKUP($B17,'Super Vétérans NET'!$B$6:$K$20,10,FALSE)="","",(VLOOKUP($B17,'Super Vétérans NET'!$B$6:$K$20,10,FALSE)))</f>
        <v/>
      </c>
      <c r="Y17" s="152" t="str">
        <f t="shared" si="6"/>
        <v/>
      </c>
      <c r="Z17" s="9">
        <f>IF(VLOOKUP($B17,'Super Vétérans BRUT'!$B$6:$L$21,11,FALSE)="","",(VLOOKUP($B17,'Super Vétérans BRUT'!$B$6:$L$21,11,FALSE)))</f>
        <v>1</v>
      </c>
      <c r="AA17" s="9">
        <f>IF(VLOOKUP($B17,'Super Vétérans NET'!$B$6:$L$20,11,FALSE)="","",(VLOOKUP($B17,'Super Vétérans NET'!$B$6:$L$20,11,FALSE)))</f>
        <v>12</v>
      </c>
      <c r="AB17" s="152">
        <f t="shared" si="7"/>
        <v>13</v>
      </c>
      <c r="AC17" s="9" t="str">
        <f>IF(VLOOKUP($B17,'Super Vétérans BRUT'!$B$6:$M$21,12,FALSE)="","",(VLOOKUP($B17,'Super Vétérans BRUT'!$B$6:$M$21,12,FALSE)))</f>
        <v/>
      </c>
      <c r="AD17" s="9" t="str">
        <f>IF(VLOOKUP($B17,'Super Vétérans NET'!$B$6:$M$20,12,FALSE)="","",(VLOOKUP($B17,'Super Vétérans NET'!$B$6:$M$20,12,FALSE)))</f>
        <v/>
      </c>
      <c r="AE17" s="152" t="str">
        <f t="shared" si="8"/>
        <v/>
      </c>
      <c r="AF17" s="9" t="str">
        <f>IF(VLOOKUP($B17,'Super Vétérans BRUT'!$B$6:$N$21,13,FALSE)="","",(VLOOKUP($B17,'Super Vétérans BRUT'!$B$6:$N$21,13,FALSE)))</f>
        <v/>
      </c>
      <c r="AG17" s="9" t="str">
        <f>IF(VLOOKUP($B17,'Super Vétérans NET'!$B$6:$N$20,13,FALSE)="","",(VLOOKUP($B17,'Super Vétérans NET'!$B$6:$N$20,13,FALSE)))</f>
        <v/>
      </c>
      <c r="AH17" s="152" t="str">
        <f t="shared" si="9"/>
        <v/>
      </c>
      <c r="AI17" s="152">
        <f t="shared" si="10"/>
        <v>110</v>
      </c>
      <c r="AJ17" s="33">
        <f t="shared" si="11"/>
        <v>3</v>
      </c>
      <c r="AK17" s="33">
        <f>IF(AJ17&lt;8,0,+SMALL(($G17,$J17,$M17,$P17,$S17,$V17,$Y17,$AB17,$AE17,$AH17),1))</f>
        <v>0</v>
      </c>
      <c r="AL17" s="33">
        <f>IF(AJ17&lt;9,0,+SMALL(($G17,$J17,$M17,$P17,$S17,$V17,$Y17,$AB17,$AE17,$AH17),2))</f>
        <v>0</v>
      </c>
      <c r="AM17" s="33">
        <f>IF(AJ17&lt;10,0,+SMALL(($G17,$J17,$M17,$P17,$S17,$V17,$Y17,$AB17,$AE17,$AH17),3))</f>
        <v>0</v>
      </c>
      <c r="AN17" s="33">
        <f t="shared" si="12"/>
        <v>110</v>
      </c>
      <c r="AO17" s="33">
        <f t="shared" si="13"/>
        <v>12</v>
      </c>
      <c r="AQ17" s="35"/>
      <c r="AR17" s="35"/>
      <c r="AS17" s="35"/>
      <c r="AT17" s="19"/>
    </row>
    <row r="18" spans="1:46">
      <c r="B18" s="128" t="s">
        <v>74</v>
      </c>
      <c r="C18" s="76"/>
      <c r="D18" s="129" t="s">
        <v>5</v>
      </c>
      <c r="E18" s="9">
        <f>IF(VLOOKUP($B18,'Super Vétérans BRUT'!$B$6:$E$21,4,FALSE)="","",(VLOOKUP($B18,'Super Vétérans BRUT'!$B$6:$E$21,4,FALSE)))</f>
        <v>11</v>
      </c>
      <c r="F18" s="9">
        <f>IF(VLOOKUP($B18,'Super Vétérans NET'!$B$6:E$20,4,FALSE)="","",(VLOOKUP($B18,'Super Vétérans NET'!$B$6:$E$20,4,FALSE)))</f>
        <v>24</v>
      </c>
      <c r="G18" s="152">
        <f t="shared" si="0"/>
        <v>35</v>
      </c>
      <c r="H18" s="9" t="str">
        <f>IF(VLOOKUP($B18,'Super Vétérans BRUT'!$B$6:$F$21,5,FALSE)="","",(VLOOKUP($B18,'Super Vétérans BRUT'!$B$6:$F$21,5,FALSE)))</f>
        <v/>
      </c>
      <c r="I18" s="9" t="str">
        <f>IF(VLOOKUP($B18,'Super Vétérans NET'!$B$6:$F$20,5,FALSE)="","",(VLOOKUP($B18,'Super Vétérans NET'!$B$6:$F$20,5,FALSE)))</f>
        <v/>
      </c>
      <c r="J18" s="152" t="str">
        <f t="shared" si="1"/>
        <v/>
      </c>
      <c r="K18" s="9" t="str">
        <f>IF(VLOOKUP($B18,'Super Vétérans BRUT'!$B$6:$G$21,6,FALSE)="","",(VLOOKUP($B18,'Super Vétérans BRUT'!$B$6:$G$21,6,FALSE)))</f>
        <v/>
      </c>
      <c r="L18" s="9" t="str">
        <f>IF(VLOOKUP($B18,'Super Vétérans NET'!$B$6:$G$20,6,FALSE)="","",(VLOOKUP($B18,'Super Vétérans NET'!$B$6:$G$20,6,FALSE)))</f>
        <v/>
      </c>
      <c r="M18" s="152" t="str">
        <f t="shared" si="2"/>
        <v/>
      </c>
      <c r="N18" s="9">
        <f>IF(VLOOKUP($B18,'Super Vétérans BRUT'!$B$6:$H$21,7,FALSE)="","",(VLOOKUP($B18,'Super Vétérans BRUT'!$B$6:$H$21,7,FALSE)))</f>
        <v>7</v>
      </c>
      <c r="O18" s="9">
        <f>IF(VLOOKUP($B18,'Super Vétérans NET'!$B$6:$H$20,7,FALSE)="","",(VLOOKUP($B18,'Super Vétérans NET'!$B$6:$H$20,7,FALSE)))</f>
        <v>29</v>
      </c>
      <c r="P18" s="152">
        <f t="shared" si="3"/>
        <v>36</v>
      </c>
      <c r="Q18" s="9" t="str">
        <f>IF(VLOOKUP($B18,'Super Vétérans BRUT'!$B$6:$J$21,8,FALSE)="","",(VLOOKUP($B18,'Super Vétérans BRUT'!$B$6:$J$21,8,FALSE)))</f>
        <v/>
      </c>
      <c r="R18" s="9" t="str">
        <f>IF(VLOOKUP($B18,'Super Vétérans NET'!$B$6:$I$20,8,FALSE)="","",(VLOOKUP($B18,'Super Vétérans NET'!$B$6:$I$20,8,FALSE)))</f>
        <v/>
      </c>
      <c r="S18" s="152" t="str">
        <f t="shared" si="4"/>
        <v/>
      </c>
      <c r="T18" s="9" t="str">
        <f>IF(VLOOKUP($B18,'Super Vétérans BRUT'!$B$6:$J$21,9,FALSE)="","",(VLOOKUP($B18,'Super Vétérans BRUT'!$B$6:$J$21,9,FALSE)))</f>
        <v/>
      </c>
      <c r="U18" s="9" t="str">
        <f>IF(VLOOKUP($B18,'Super Vétérans NET'!$B$6:$J$20,9,FALSE)="","",(VLOOKUP($B18,'Super Vétérans NET'!$B$6:$J$20,9,FALSE)))</f>
        <v/>
      </c>
      <c r="V18" s="152" t="str">
        <f t="shared" si="5"/>
        <v/>
      </c>
      <c r="W18" s="9" t="str">
        <f>IF(VLOOKUP($B18,'Super Vétérans BRUT'!$B$6:$M$21,10,FALSE)="","",(VLOOKUP($B18,'Super Vétérans BRUT'!$B$6:$M$21,10,FALSE)))</f>
        <v/>
      </c>
      <c r="X18" s="9" t="str">
        <f>IF(VLOOKUP($B18,'Super Vétérans NET'!$B$6:$K$20,10,FALSE)="","",(VLOOKUP($B18,'Super Vétérans NET'!$B$6:$K$20,10,FALSE)))</f>
        <v/>
      </c>
      <c r="Y18" s="152" t="str">
        <f t="shared" si="6"/>
        <v/>
      </c>
      <c r="Z18" s="9" t="str">
        <f>IF(VLOOKUP($B18,'Super Vétérans BRUT'!$B$6:$L$21,11,FALSE)="","",(VLOOKUP($B18,'Super Vétérans BRUT'!$B$6:$L$21,11,FALSE)))</f>
        <v/>
      </c>
      <c r="AA18" s="9" t="str">
        <f>IF(VLOOKUP($B18,'Super Vétérans NET'!$B$6:$L$20,11,FALSE)="","",(VLOOKUP($B18,'Super Vétérans NET'!$B$6:$L$20,11,FALSE)))</f>
        <v/>
      </c>
      <c r="AB18" s="152" t="str">
        <f t="shared" si="7"/>
        <v/>
      </c>
      <c r="AC18" s="9" t="str">
        <f>IF(VLOOKUP($B18,'Super Vétérans BRUT'!$B$6:$M$21,12,FALSE)="","",(VLOOKUP($B18,'Super Vétérans BRUT'!$B$6:$M$21,12,FALSE)))</f>
        <v/>
      </c>
      <c r="AD18" s="9" t="str">
        <f>IF(VLOOKUP($B18,'Super Vétérans NET'!$B$6:$M$20,12,FALSE)="","",(VLOOKUP($B18,'Super Vétérans NET'!$B$6:$M$20,12,FALSE)))</f>
        <v/>
      </c>
      <c r="AE18" s="152" t="str">
        <f t="shared" si="8"/>
        <v/>
      </c>
      <c r="AF18" s="9" t="str">
        <f>IF(VLOOKUP($B18,'Super Vétérans BRUT'!$B$6:$N$21,13,FALSE)="","",(VLOOKUP($B18,'Super Vétérans BRUT'!$B$6:$N$21,13,FALSE)))</f>
        <v/>
      </c>
      <c r="AG18" s="9" t="str">
        <f>IF(VLOOKUP($B18,'Super Vétérans NET'!$B$6:$N$20,13,FALSE)="","",(VLOOKUP($B18,'Super Vétérans NET'!$B$6:$N$20,13,FALSE)))</f>
        <v/>
      </c>
      <c r="AH18" s="152" t="str">
        <f t="shared" si="9"/>
        <v/>
      </c>
      <c r="AI18" s="152">
        <f t="shared" si="10"/>
        <v>71</v>
      </c>
      <c r="AJ18" s="33">
        <f t="shared" si="11"/>
        <v>2</v>
      </c>
      <c r="AK18" s="33">
        <f>IF(AJ18&lt;8,0,+SMALL(($G18,$J18,$M18,$P18,$S18,$V18,$Y18,$AB18,$AE18,$AH18),1))</f>
        <v>0</v>
      </c>
      <c r="AL18" s="33">
        <f>IF(AJ18&lt;9,0,+SMALL(($G18,$J18,$M18,$P18,$S18,$V18,$Y18,$AB18,$AE18,$AH18),2))</f>
        <v>0</v>
      </c>
      <c r="AM18" s="33">
        <f>IF(AJ18&lt;10,0,+SMALL(($G18,$J18,$M18,$P18,$S18,$V18,$Y18,$AB18,$AE18,$AH18),3))</f>
        <v>0</v>
      </c>
      <c r="AN18" s="33">
        <f t="shared" si="12"/>
        <v>71</v>
      </c>
      <c r="AO18" s="33">
        <f t="shared" si="13"/>
        <v>13</v>
      </c>
      <c r="AQ18" s="35"/>
      <c r="AR18" s="35"/>
      <c r="AS18" s="35"/>
      <c r="AT18" s="19"/>
    </row>
    <row r="19" spans="1:46">
      <c r="B19" s="128" t="s">
        <v>176</v>
      </c>
      <c r="C19" s="76"/>
      <c r="D19" s="129" t="s">
        <v>5</v>
      </c>
      <c r="E19" s="9" t="str">
        <f>IF(VLOOKUP($B19,'Super Vétérans BRUT'!$B$6:$E$21,4,FALSE)="","",(VLOOKUP($B19,'Super Vétérans BRUT'!$B$6:$E$21,4,FALSE)))</f>
        <v/>
      </c>
      <c r="F19" s="9" t="str">
        <f>IF(VLOOKUP($B19,'Super Vétérans NET'!$B$6:E$20,4,FALSE)="","",(VLOOKUP($B19,'Super Vétérans NET'!$B$6:$E$20,4,FALSE)))</f>
        <v/>
      </c>
      <c r="G19" s="152" t="str">
        <f t="shared" si="0"/>
        <v/>
      </c>
      <c r="H19" s="9">
        <f>IF(VLOOKUP($B19,'Super Vétérans BRUT'!$B$6:$F$21,5,FALSE)="","",(VLOOKUP($B19,'Super Vétérans BRUT'!$B$6:$F$21,5,FALSE)))</f>
        <v>11</v>
      </c>
      <c r="I19" s="9">
        <f>IF(VLOOKUP($B19,'Super Vétérans NET'!$B$6:$F$20,5,FALSE)="","",(VLOOKUP($B19,'Super Vétérans NET'!$B$6:$F$20,5,FALSE)))</f>
        <v>26</v>
      </c>
      <c r="J19" s="152">
        <f t="shared" si="1"/>
        <v>37</v>
      </c>
      <c r="K19" s="9" t="str">
        <f>IF(VLOOKUP($B19,'Super Vétérans BRUT'!$B$6:$G$21,6,FALSE)="","",(VLOOKUP($B19,'Super Vétérans BRUT'!$B$6:$G$21,6,FALSE)))</f>
        <v/>
      </c>
      <c r="L19" s="9" t="str">
        <f>IF(VLOOKUP($B19,'Super Vétérans NET'!$B$6:$G$20,6,FALSE)="","",(VLOOKUP($B19,'Super Vétérans NET'!$B$6:$G$20,6,FALSE)))</f>
        <v/>
      </c>
      <c r="M19" s="152" t="str">
        <f t="shared" si="2"/>
        <v/>
      </c>
      <c r="N19" s="9" t="str">
        <f>IF(VLOOKUP($B19,'Super Vétérans BRUT'!$B$6:$H$21,7,FALSE)="","",(VLOOKUP($B19,'Super Vétérans BRUT'!$B$6:$H$21,7,FALSE)))</f>
        <v/>
      </c>
      <c r="O19" s="9" t="str">
        <f>IF(VLOOKUP($B19,'Super Vétérans NET'!$B$6:$H$20,7,FALSE)="","",(VLOOKUP($B19,'Super Vétérans NET'!$B$6:$H$20,7,FALSE)))</f>
        <v/>
      </c>
      <c r="P19" s="152" t="str">
        <f t="shared" si="3"/>
        <v/>
      </c>
      <c r="Q19" s="9" t="str">
        <f>IF(VLOOKUP($B19,'Super Vétérans BRUT'!$B$6:$J$21,8,FALSE)="","",(VLOOKUP($B19,'Super Vétérans BRUT'!$B$6:$J$21,8,FALSE)))</f>
        <v/>
      </c>
      <c r="R19" s="9" t="str">
        <f>IF(VLOOKUP($B19,'Super Vétérans NET'!$B$6:$I$20,8,FALSE)="","",(VLOOKUP($B19,'Super Vétérans NET'!$B$6:$I$20,8,FALSE)))</f>
        <v/>
      </c>
      <c r="S19" s="152" t="str">
        <f t="shared" si="4"/>
        <v/>
      </c>
      <c r="T19" s="9" t="str">
        <f>IF(VLOOKUP($B19,'Super Vétérans BRUT'!$B$6:$J$21,9,FALSE)="","",(VLOOKUP($B19,'Super Vétérans BRUT'!$B$6:$J$21,9,FALSE)))</f>
        <v/>
      </c>
      <c r="U19" s="9" t="str">
        <f>IF(VLOOKUP($B19,'Super Vétérans NET'!$B$6:$J$20,9,FALSE)="","",(VLOOKUP($B19,'Super Vétérans NET'!$B$6:$J$20,9,FALSE)))</f>
        <v/>
      </c>
      <c r="V19" s="152" t="str">
        <f t="shared" si="5"/>
        <v/>
      </c>
      <c r="W19" s="9" t="str">
        <f>IF(VLOOKUP($B19,'Super Vétérans BRUT'!$B$6:$M$21,10,FALSE)="","",(VLOOKUP($B19,'Super Vétérans BRUT'!$B$6:$M$21,10,FALSE)))</f>
        <v/>
      </c>
      <c r="X19" s="9" t="str">
        <f>IF(VLOOKUP($B19,'Super Vétérans NET'!$B$6:$K$20,10,FALSE)="","",(VLOOKUP($B19,'Super Vétérans NET'!$B$6:$K$20,10,FALSE)))</f>
        <v/>
      </c>
      <c r="Y19" s="152" t="str">
        <f t="shared" si="6"/>
        <v/>
      </c>
      <c r="Z19" s="9" t="str">
        <f>IF(VLOOKUP($B19,'Super Vétérans BRUT'!$B$6:$L$21,11,FALSE)="","",(VLOOKUP($B19,'Super Vétérans BRUT'!$B$6:$L$21,11,FALSE)))</f>
        <v/>
      </c>
      <c r="AA19" s="9" t="str">
        <f>IF(VLOOKUP($B19,'Super Vétérans NET'!$B$6:$L$20,11,FALSE)="","",(VLOOKUP($B19,'Super Vétérans NET'!$B$6:$L$20,11,FALSE)))</f>
        <v/>
      </c>
      <c r="AB19" s="152" t="str">
        <f t="shared" si="7"/>
        <v/>
      </c>
      <c r="AC19" s="9" t="str">
        <f>IF(VLOOKUP($B19,'Super Vétérans BRUT'!$B$6:$M$21,12,FALSE)="","",(VLOOKUP($B19,'Super Vétérans BRUT'!$B$6:$M$21,12,FALSE)))</f>
        <v/>
      </c>
      <c r="AD19" s="9" t="str">
        <f>IF(VLOOKUP($B19,'Super Vétérans NET'!$B$6:$M$20,12,FALSE)="","",(VLOOKUP($B19,'Super Vétérans NET'!$B$6:$M$20,12,FALSE)))</f>
        <v/>
      </c>
      <c r="AE19" s="152" t="str">
        <f t="shared" si="8"/>
        <v/>
      </c>
      <c r="AF19" s="9" t="str">
        <f>IF(VLOOKUP($B19,'Super Vétérans BRUT'!$B$6:$N$21,13,FALSE)="","",(VLOOKUP($B19,'Super Vétérans BRUT'!$B$6:$N$21,13,FALSE)))</f>
        <v/>
      </c>
      <c r="AG19" s="9" t="str">
        <f>IF(VLOOKUP($B19,'Super Vétérans NET'!$B$6:$N$20,13,FALSE)="","",(VLOOKUP($B19,'Super Vétérans NET'!$B$6:$N$20,13,FALSE)))</f>
        <v/>
      </c>
      <c r="AH19" s="152" t="str">
        <f t="shared" si="9"/>
        <v/>
      </c>
      <c r="AI19" s="152">
        <f t="shared" si="10"/>
        <v>37</v>
      </c>
      <c r="AJ19" s="33">
        <f t="shared" si="11"/>
        <v>1</v>
      </c>
      <c r="AK19" s="33">
        <f>IF(AJ19&lt;8,0,+SMALL(($G19,$J19,$M19,$P19,$S19,$V19,$Y19,$AB19,$AE19,$AH19),1))</f>
        <v>0</v>
      </c>
      <c r="AL19" s="33">
        <f>IF(AJ19&lt;9,0,+SMALL(($G19,$J19,$M19,$P19,$S19,$V19,$Y19,$AB19,$AE19,$AH19),2))</f>
        <v>0</v>
      </c>
      <c r="AM19" s="33">
        <f>IF(AJ19&lt;10,0,+SMALL(($G19,$J19,$M19,$P19,$S19,$V19,$Y19,$AB19,$AE19,$AH19),3))</f>
        <v>0</v>
      </c>
      <c r="AN19" s="33">
        <f t="shared" si="12"/>
        <v>37</v>
      </c>
      <c r="AO19" s="33">
        <f t="shared" si="13"/>
        <v>14</v>
      </c>
      <c r="AQ19" s="35"/>
      <c r="AR19" s="35"/>
      <c r="AS19" s="35"/>
      <c r="AT19" s="19"/>
    </row>
    <row r="20" spans="1:46" s="15" customFormat="1">
      <c r="A20" s="5"/>
      <c r="B20" s="128" t="s">
        <v>160</v>
      </c>
      <c r="C20" s="76"/>
      <c r="D20" s="135" t="s">
        <v>26</v>
      </c>
      <c r="E20" s="9" t="str">
        <f>IF(VLOOKUP($B20,'Super Vétérans BRUT'!$B$6:$E$21,4,FALSE)="","",(VLOOKUP($B20,'Super Vétérans BRUT'!$B$6:$E$21,4,FALSE)))</f>
        <v/>
      </c>
      <c r="F20" s="9" t="str">
        <f>IF(VLOOKUP($B20,'Super Vétérans NET'!$B$6:E$20,4,FALSE)="","",(VLOOKUP($B20,'Super Vétérans NET'!$B$6:$E$20,4,FALSE)))</f>
        <v/>
      </c>
      <c r="G20" s="152" t="str">
        <f t="shared" si="0"/>
        <v/>
      </c>
      <c r="H20" s="9" t="str">
        <f>IF(VLOOKUP($B20,'Super Vétérans BRUT'!$B$6:$F$21,5,FALSE)="","",(VLOOKUP($B20,'Super Vétérans BRUT'!$B$6:$F$21,5,FALSE)))</f>
        <v/>
      </c>
      <c r="I20" s="9" t="str">
        <f>IF(VLOOKUP($B20,'Super Vétérans NET'!$B$6:$F$20,5,FALSE)="","",(VLOOKUP($B20,'Super Vétérans NET'!$B$6:$F$20,5,FALSE)))</f>
        <v/>
      </c>
      <c r="J20" s="152" t="str">
        <f t="shared" si="1"/>
        <v/>
      </c>
      <c r="K20" s="9" t="str">
        <f>IF(VLOOKUP($B20,'Super Vétérans BRUT'!$B$6:$G$21,6,FALSE)="","",(VLOOKUP($B20,'Super Vétérans BRUT'!$B$6:$G$21,6,FALSE)))</f>
        <v/>
      </c>
      <c r="L20" s="9" t="str">
        <f>IF(VLOOKUP($B20,'Super Vétérans NET'!$B$6:$G$20,6,FALSE)="","",(VLOOKUP($B20,'Super Vétérans NET'!$B$6:$G$20,6,FALSE)))</f>
        <v/>
      </c>
      <c r="M20" s="152" t="str">
        <f t="shared" si="2"/>
        <v/>
      </c>
      <c r="N20" s="9" t="str">
        <f>IF(VLOOKUP($B20,'Super Vétérans BRUT'!$B$6:$H$21,7,FALSE)="","",(VLOOKUP($B20,'Super Vétérans BRUT'!$B$6:$H$21,7,FALSE)))</f>
        <v/>
      </c>
      <c r="O20" s="9" t="str">
        <f>IF(VLOOKUP($B20,'Super Vétérans NET'!$B$6:$H$20,7,FALSE)="","",(VLOOKUP($B20,'Super Vétérans NET'!$B$6:$H$20,7,FALSE)))</f>
        <v/>
      </c>
      <c r="P20" s="152" t="str">
        <f t="shared" si="3"/>
        <v/>
      </c>
      <c r="Q20" s="9" t="str">
        <f>IF(VLOOKUP($B20,'Super Vétérans BRUT'!$B$6:$J$21,8,FALSE)="","",(VLOOKUP($B20,'Super Vétérans BRUT'!$B$6:$J$21,8,FALSE)))</f>
        <v/>
      </c>
      <c r="R20" s="9" t="str">
        <f>IF(VLOOKUP($B20,'Super Vétérans NET'!$B$6:$I$20,8,FALSE)="","",(VLOOKUP($B20,'Super Vétérans NET'!$B$6:$I$20,8,FALSE)))</f>
        <v/>
      </c>
      <c r="S20" s="152" t="str">
        <f t="shared" si="4"/>
        <v/>
      </c>
      <c r="T20" s="9" t="str">
        <f>IF(VLOOKUP($B20,'Super Vétérans BRUT'!$B$6:$J$21,9,FALSE)="","",(VLOOKUP($B20,'Super Vétérans BRUT'!$B$6:$J$21,9,FALSE)))</f>
        <v/>
      </c>
      <c r="U20" s="9" t="str">
        <f>IF(VLOOKUP($B20,'Super Vétérans NET'!$B$6:$J$20,9,FALSE)="","",(VLOOKUP($B20,'Super Vétérans NET'!$B$6:$J$20,9,FALSE)))</f>
        <v/>
      </c>
      <c r="V20" s="152" t="str">
        <f t="shared" si="5"/>
        <v/>
      </c>
      <c r="W20" s="9" t="str">
        <f>IF(VLOOKUP($B20,'Super Vétérans BRUT'!$B$6:$M$21,10,FALSE)="","",(VLOOKUP($B20,'Super Vétérans BRUT'!$B$6:$M$21,10,FALSE)))</f>
        <v/>
      </c>
      <c r="X20" s="9" t="str">
        <f>IF(VLOOKUP($B20,'Super Vétérans NET'!$B$6:$K$20,10,FALSE)="","",(VLOOKUP($B20,'Super Vétérans NET'!$B$6:$K$20,10,FALSE)))</f>
        <v/>
      </c>
      <c r="Y20" s="152" t="str">
        <f t="shared" si="6"/>
        <v/>
      </c>
      <c r="Z20" s="9" t="str">
        <f>IF(VLOOKUP($B20,'Super Vétérans BRUT'!$B$6:$L$21,11,FALSE)="","",(VLOOKUP($B20,'Super Vétérans BRUT'!$B$6:$L$21,11,FALSE)))</f>
        <v/>
      </c>
      <c r="AA20" s="9" t="str">
        <f>IF(VLOOKUP($B20,'Super Vétérans NET'!$B$6:$L$20,11,FALSE)="","",(VLOOKUP($B20,'Super Vétérans NET'!$B$6:$L$20,11,FALSE)))</f>
        <v/>
      </c>
      <c r="AB20" s="152" t="str">
        <f t="shared" si="7"/>
        <v/>
      </c>
      <c r="AC20" s="9" t="str">
        <f>IF(VLOOKUP($B20,'Super Vétérans BRUT'!$B$6:$M$21,12,FALSE)="","",(VLOOKUP($B20,'Super Vétérans BRUT'!$B$6:$M$21,12,FALSE)))</f>
        <v/>
      </c>
      <c r="AD20" s="9" t="str">
        <f>IF(VLOOKUP($B20,'Super Vétérans NET'!$B$6:$M$20,12,FALSE)="","",(VLOOKUP($B20,'Super Vétérans NET'!$B$6:$M$20,12,FALSE)))</f>
        <v/>
      </c>
      <c r="AE20" s="152" t="str">
        <f t="shared" si="8"/>
        <v/>
      </c>
      <c r="AF20" s="9" t="str">
        <f>IF(VLOOKUP($B20,'Super Vétérans BRUT'!$B$6:$N$21,13,FALSE)="","",(VLOOKUP($B20,'Super Vétérans BRUT'!$B$6:$N$21,13,FALSE)))</f>
        <v/>
      </c>
      <c r="AG20" s="9" t="str">
        <f>IF(VLOOKUP($B20,'Super Vétérans NET'!$B$6:$N$20,13,FALSE)="","",(VLOOKUP($B20,'Super Vétérans NET'!$B$6:$N$20,13,FALSE)))</f>
        <v/>
      </c>
      <c r="AH20" s="152" t="str">
        <f t="shared" si="9"/>
        <v/>
      </c>
      <c r="AI20" s="152">
        <f t="shared" si="10"/>
        <v>0</v>
      </c>
      <c r="AJ20" s="33">
        <f t="shared" si="11"/>
        <v>0</v>
      </c>
      <c r="AK20" s="33">
        <f>IF(AJ20&lt;8,0,+SMALL(($G20,$J20,$M20,$P20,$S20,$V20,$Y20,$AB20,$AE20,$AH20),1))</f>
        <v>0</v>
      </c>
      <c r="AL20" s="33">
        <f>IF(AJ20&lt;9,0,+SMALL(($G20,$J20,$M20,$P20,$S20,$V20,$Y20,$AB20,$AE20,$AH20),2))</f>
        <v>0</v>
      </c>
      <c r="AM20" s="33">
        <f>IF(AJ20&lt;10,0,+SMALL(($G20,$J20,$M20,$P20,$S20,$V20,$Y20,$AB20,$AE20,$AH20),3))</f>
        <v>0</v>
      </c>
      <c r="AN20" s="33">
        <f t="shared" si="12"/>
        <v>0</v>
      </c>
      <c r="AO20" s="33">
        <f t="shared" si="13"/>
        <v>15</v>
      </c>
      <c r="AQ20" s="35"/>
      <c r="AR20" s="35"/>
      <c r="AS20" s="35"/>
      <c r="AT20" s="19"/>
    </row>
    <row r="21" spans="1:46" s="15" customFormat="1">
      <c r="A21" s="5"/>
      <c r="B21" s="128" t="s">
        <v>160</v>
      </c>
      <c r="C21" s="76"/>
      <c r="D21" s="136" t="s">
        <v>230</v>
      </c>
      <c r="E21" s="9" t="str">
        <f>IF(VLOOKUP($B21,'Super Vétérans BRUT'!$B$6:$E$21,4,FALSE)="","",(VLOOKUP($B21,'Super Vétérans BRUT'!$B$6:$E$21,4,FALSE)))</f>
        <v/>
      </c>
      <c r="F21" s="9" t="str">
        <f>IF(VLOOKUP($B21,'Super Vétérans NET'!$B$6:E$20,4,FALSE)="","",(VLOOKUP($B21,'Super Vétérans NET'!$B$6:$E$20,4,FALSE)))</f>
        <v/>
      </c>
      <c r="G21" s="152" t="str">
        <f t="shared" si="0"/>
        <v/>
      </c>
      <c r="H21" s="9" t="str">
        <f>IF(VLOOKUP($B21,'Super Vétérans BRUT'!$B$6:$F$21,5,FALSE)="","",(VLOOKUP($B21,'Super Vétérans BRUT'!$B$6:$F$21,5,FALSE)))</f>
        <v/>
      </c>
      <c r="I21" s="9" t="str">
        <f>IF(VLOOKUP($B21,'Super Vétérans NET'!$B$6:$F$20,5,FALSE)="","",(VLOOKUP($B21,'Super Vétérans NET'!$B$6:$F$20,5,FALSE)))</f>
        <v/>
      </c>
      <c r="J21" s="152" t="str">
        <f t="shared" si="1"/>
        <v/>
      </c>
      <c r="K21" s="9" t="str">
        <f>IF(VLOOKUP($B21,'Super Vétérans BRUT'!$B$6:$G$21,6,FALSE)="","",(VLOOKUP($B21,'Super Vétérans BRUT'!$B$6:$G$21,6,FALSE)))</f>
        <v/>
      </c>
      <c r="L21" s="9" t="str">
        <f>IF(VLOOKUP($B21,'Super Vétérans NET'!$B$6:$G$20,6,FALSE)="","",(VLOOKUP($B21,'Super Vétérans NET'!$B$6:$G$20,6,FALSE)))</f>
        <v/>
      </c>
      <c r="M21" s="152" t="str">
        <f t="shared" si="2"/>
        <v/>
      </c>
      <c r="N21" s="9" t="str">
        <f>IF(VLOOKUP($B21,'Super Vétérans BRUT'!$B$6:$H$21,7,FALSE)="","",(VLOOKUP($B21,'Super Vétérans BRUT'!$B$6:$H$21,7,FALSE)))</f>
        <v/>
      </c>
      <c r="O21" s="9" t="str">
        <f>IF(VLOOKUP($B21,'Super Vétérans NET'!$B$6:$H$20,7,FALSE)="","",(VLOOKUP($B21,'Super Vétérans NET'!$B$6:$H$20,7,FALSE)))</f>
        <v/>
      </c>
      <c r="P21" s="152" t="str">
        <f t="shared" si="3"/>
        <v/>
      </c>
      <c r="Q21" s="9" t="str">
        <f>IF(VLOOKUP($B21,'Super Vétérans BRUT'!$B$6:$J$21,8,FALSE)="","",(VLOOKUP($B21,'Super Vétérans BRUT'!$B$6:$J$21,8,FALSE)))</f>
        <v/>
      </c>
      <c r="R21" s="9" t="str">
        <f>IF(VLOOKUP($B21,'Super Vétérans NET'!$B$6:$I$20,8,FALSE)="","",(VLOOKUP($B21,'Super Vétérans NET'!$B$6:$I$20,8,FALSE)))</f>
        <v/>
      </c>
      <c r="S21" s="152" t="str">
        <f t="shared" si="4"/>
        <v/>
      </c>
      <c r="T21" s="9" t="str">
        <f>IF(VLOOKUP($B21,'Super Vétérans BRUT'!$B$6:$J$21,9,FALSE)="","",(VLOOKUP($B21,'Super Vétérans BRUT'!$B$6:$J$21,9,FALSE)))</f>
        <v/>
      </c>
      <c r="U21" s="9" t="str">
        <f>IF(VLOOKUP($B21,'Super Vétérans NET'!$B$6:$J$20,9,FALSE)="","",(VLOOKUP($B21,'Super Vétérans NET'!$B$6:$J$20,9,FALSE)))</f>
        <v/>
      </c>
      <c r="V21" s="152" t="str">
        <f t="shared" si="5"/>
        <v/>
      </c>
      <c r="W21" s="9" t="str">
        <f>IF(VLOOKUP($B21,'Super Vétérans BRUT'!$B$6:$M$21,10,FALSE)="","",(VLOOKUP($B21,'Super Vétérans BRUT'!$B$6:$M$21,10,FALSE)))</f>
        <v/>
      </c>
      <c r="X21" s="9" t="str">
        <f>IF(VLOOKUP($B21,'Super Vétérans NET'!$B$6:$K$20,10,FALSE)="","",(VLOOKUP($B21,'Super Vétérans NET'!$B$6:$K$20,10,FALSE)))</f>
        <v/>
      </c>
      <c r="Y21" s="152" t="str">
        <f t="shared" si="6"/>
        <v/>
      </c>
      <c r="Z21" s="9" t="str">
        <f>IF(VLOOKUP($B21,'Super Vétérans BRUT'!$B$6:$L$21,11,FALSE)="","",(VLOOKUP($B21,'Super Vétérans BRUT'!$B$6:$L$21,11,FALSE)))</f>
        <v/>
      </c>
      <c r="AA21" s="9" t="str">
        <f>IF(VLOOKUP($B21,'Super Vétérans NET'!$B$6:$L$20,11,FALSE)="","",(VLOOKUP($B21,'Super Vétérans NET'!$B$6:$L$20,11,FALSE)))</f>
        <v/>
      </c>
      <c r="AB21" s="152" t="str">
        <f t="shared" si="7"/>
        <v/>
      </c>
      <c r="AC21" s="9" t="str">
        <f>IF(VLOOKUP($B21,'Super Vétérans BRUT'!$B$6:$M$21,12,FALSE)="","",(VLOOKUP($B21,'Super Vétérans BRUT'!$B$6:$M$21,12,FALSE)))</f>
        <v/>
      </c>
      <c r="AD21" s="9" t="str">
        <f>IF(VLOOKUP($B21,'Super Vétérans NET'!$B$6:$M$20,12,FALSE)="","",(VLOOKUP($B21,'Super Vétérans NET'!$B$6:$M$20,12,FALSE)))</f>
        <v/>
      </c>
      <c r="AE21" s="152" t="str">
        <f t="shared" si="8"/>
        <v/>
      </c>
      <c r="AF21" s="9" t="str">
        <f>IF(VLOOKUP($B21,'Super Vétérans BRUT'!$B$6:$N$21,13,FALSE)="","",(VLOOKUP($B21,'Super Vétérans BRUT'!$B$6:$N$21,13,FALSE)))</f>
        <v/>
      </c>
      <c r="AG21" s="9" t="str">
        <f>IF(VLOOKUP($B21,'Super Vétérans NET'!$B$6:$N$20,13,FALSE)="","",(VLOOKUP($B21,'Super Vétérans NET'!$B$6:$N$20,13,FALSE)))</f>
        <v/>
      </c>
      <c r="AH21" s="152" t="str">
        <f t="shared" si="9"/>
        <v/>
      </c>
      <c r="AI21" s="152">
        <f t="shared" si="10"/>
        <v>0</v>
      </c>
      <c r="AJ21" s="33">
        <f t="shared" si="11"/>
        <v>0</v>
      </c>
      <c r="AK21" s="33">
        <f>IF(AJ21&lt;8,0,+SMALL(($G21,$J21,$M21,$P21,$S21,$V21,$Y21,$AB21,$AE21,$AH21),1))</f>
        <v>0</v>
      </c>
      <c r="AL21" s="33">
        <f>IF(AJ21&lt;9,0,+SMALL(($G21,$J21,$M21,$P21,$S21,$V21,$Y21,$AB21,$AE21,$AH21),2))</f>
        <v>0</v>
      </c>
      <c r="AM21" s="33">
        <f>IF(AJ21&lt;10,0,+SMALL(($G21,$J21,$M21,$P21,$S21,$V21,$Y21,$AB21,$AE21,$AH21),3))</f>
        <v>0</v>
      </c>
      <c r="AN21" s="33">
        <f t="shared" si="12"/>
        <v>0</v>
      </c>
      <c r="AO21" s="33">
        <f t="shared" si="13"/>
        <v>15</v>
      </c>
      <c r="AQ21" s="35"/>
      <c r="AR21" s="35"/>
      <c r="AS21" s="35"/>
      <c r="AT21" s="19"/>
    </row>
    <row r="22" spans="1:46">
      <c r="B22" s="2"/>
      <c r="C22" s="16"/>
      <c r="AQ22" s="35"/>
      <c r="AR22" s="35"/>
      <c r="AS22" s="35"/>
      <c r="AT22" s="19"/>
    </row>
    <row r="23" spans="1:46">
      <c r="B23" s="16"/>
      <c r="AQ23" s="35"/>
      <c r="AR23" s="35"/>
      <c r="AS23" s="35"/>
      <c r="AT23" s="19"/>
    </row>
    <row r="24" spans="1:46">
      <c r="B24" s="3"/>
      <c r="D24" s="3"/>
      <c r="AQ24" s="19"/>
      <c r="AR24" s="19"/>
      <c r="AS24" s="19"/>
      <c r="AT24" s="19"/>
    </row>
    <row r="25" spans="1:46">
      <c r="AO25" s="21"/>
      <c r="AQ25" s="19"/>
      <c r="AR25" s="19"/>
      <c r="AS25" s="19"/>
      <c r="AT25" s="19"/>
    </row>
    <row r="26" spans="1:46">
      <c r="AQ26" s="19"/>
      <c r="AR26" s="19"/>
      <c r="AS26" s="19"/>
      <c r="AT26" s="19"/>
    </row>
    <row r="27" spans="1:46">
      <c r="E27" s="47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Q27" s="19"/>
      <c r="AR27" s="19"/>
      <c r="AS27" s="19"/>
      <c r="AT27" s="19"/>
    </row>
    <row r="28" spans="1:46">
      <c r="J28" s="61"/>
      <c r="AQ28" s="19"/>
      <c r="AR28" s="19"/>
      <c r="AS28" s="19"/>
      <c r="AT28" s="19"/>
    </row>
    <row r="29" spans="1:46">
      <c r="E29" s="47"/>
      <c r="AI29" s="21"/>
      <c r="AQ29" s="19"/>
      <c r="AR29" s="19"/>
      <c r="AS29" s="19"/>
      <c r="AT29" s="19"/>
    </row>
    <row r="30" spans="1:46">
      <c r="AQ30" s="19"/>
      <c r="AR30" s="19"/>
      <c r="AS30" s="19"/>
      <c r="AT30" s="19"/>
    </row>
    <row r="31" spans="1:46">
      <c r="AQ31" s="19"/>
      <c r="AR31" s="19"/>
      <c r="AS31" s="19"/>
      <c r="AT31" s="19"/>
    </row>
    <row r="32" spans="1:46">
      <c r="AQ32" s="19"/>
      <c r="AR32" s="19"/>
      <c r="AS32" s="19"/>
      <c r="AT32" s="19"/>
    </row>
    <row r="42" spans="1:42" s="8" customFormat="1">
      <c r="A42" s="5"/>
      <c r="B42" s="5"/>
      <c r="C42" s="6"/>
      <c r="D42" s="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5"/>
      <c r="AK42" s="15"/>
      <c r="AL42" s="15"/>
      <c r="AM42" s="15"/>
      <c r="AN42" s="15"/>
      <c r="AO42" s="15"/>
      <c r="AP42" s="15"/>
    </row>
  </sheetData>
  <sortState ref="B6:AO21">
    <sortCondition ref="AO6:AO21"/>
  </sortState>
  <mergeCells count="22">
    <mergeCell ref="B2:C2"/>
    <mergeCell ref="E4:G4"/>
    <mergeCell ref="H4:J4"/>
    <mergeCell ref="K4:M4"/>
    <mergeCell ref="B4:B5"/>
    <mergeCell ref="C4:C5"/>
    <mergeCell ref="D4:D5"/>
    <mergeCell ref="N4:P4"/>
    <mergeCell ref="Q4:S4"/>
    <mergeCell ref="T4:V4"/>
    <mergeCell ref="W4:Y4"/>
    <mergeCell ref="Z4:AB4"/>
    <mergeCell ref="AC4:AE4"/>
    <mergeCell ref="AF4:AH4"/>
    <mergeCell ref="AI4:AI5"/>
    <mergeCell ref="AJ4:AJ5"/>
    <mergeCell ref="AK4:AK5"/>
    <mergeCell ref="AK2:AO2"/>
    <mergeCell ref="AL4:AL5"/>
    <mergeCell ref="AM4:AM5"/>
    <mergeCell ref="AN4:AN5"/>
    <mergeCell ref="AO4:AO5"/>
  </mergeCells>
  <conditionalFormatting sqref="AO6:AO21">
    <cfRule type="cellIs" dxfId="3" priority="5" operator="equal">
      <formula>3</formula>
    </cfRule>
    <cfRule type="cellIs" dxfId="2" priority="6" operator="equal">
      <formula>2</formula>
    </cfRule>
    <cfRule type="cellIs" dxfId="1" priority="7" operator="equal">
      <formula>1</formula>
    </cfRule>
    <cfRule type="cellIs" dxfId="0" priority="8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25"/>
  <sheetViews>
    <sheetView workbookViewId="0">
      <selection activeCell="N27" sqref="N27"/>
    </sheetView>
  </sheetViews>
  <sheetFormatPr baseColWidth="10" defaultRowHeight="18"/>
  <cols>
    <col min="1" max="1" width="6.44140625" style="5" customWidth="1"/>
    <col min="2" max="2" width="28.77734375" style="5" customWidth="1"/>
    <col min="3" max="3" width="5.6640625" style="3" customWidth="1"/>
    <col min="4" max="4" width="14.6640625" style="4" customWidth="1"/>
    <col min="5" max="7" width="5.44140625" style="14" customWidth="1"/>
    <col min="8" max="8" width="5.33203125" style="14" customWidth="1"/>
    <col min="9" max="10" width="4.33203125" style="14" customWidth="1"/>
    <col min="11" max="11" width="8.6640625" style="97" customWidth="1"/>
    <col min="12" max="12" width="7" style="44" customWidth="1"/>
    <col min="13" max="13" width="7" customWidth="1"/>
  </cols>
  <sheetData>
    <row r="1" spans="1:15" ht="18.600000000000001" thickBot="1">
      <c r="A1" s="321" t="s">
        <v>172</v>
      </c>
      <c r="B1" s="322"/>
      <c r="C1" s="323"/>
    </row>
    <row r="2" spans="1:15" ht="18.600000000000001" thickBot="1">
      <c r="A2" s="27"/>
      <c r="B2" s="27" t="s">
        <v>163</v>
      </c>
      <c r="C2" s="27" t="s">
        <v>182</v>
      </c>
    </row>
    <row r="3" spans="1:15">
      <c r="A3" s="120">
        <v>1</v>
      </c>
      <c r="B3" s="105" t="s">
        <v>162</v>
      </c>
      <c r="C3" s="106">
        <v>1711</v>
      </c>
    </row>
    <row r="4" spans="1:15">
      <c r="A4" s="121">
        <v>2</v>
      </c>
      <c r="B4" s="105" t="s">
        <v>165</v>
      </c>
      <c r="C4" s="106">
        <v>1610</v>
      </c>
    </row>
    <row r="5" spans="1:15">
      <c r="A5" s="119">
        <v>3</v>
      </c>
      <c r="B5" s="105" t="s">
        <v>164</v>
      </c>
      <c r="C5" s="106">
        <v>1589</v>
      </c>
    </row>
    <row r="6" spans="1:15">
      <c r="A6" s="104">
        <v>4</v>
      </c>
      <c r="B6" s="105" t="s">
        <v>167</v>
      </c>
      <c r="C6" s="106">
        <v>1107</v>
      </c>
    </row>
    <row r="7" spans="1:15">
      <c r="A7" s="104">
        <v>5</v>
      </c>
      <c r="B7" s="105" t="s">
        <v>166</v>
      </c>
      <c r="C7" s="106">
        <v>1073</v>
      </c>
    </row>
    <row r="8" spans="1:15">
      <c r="A8" s="104">
        <v>6</v>
      </c>
      <c r="B8" s="105" t="s">
        <v>168</v>
      </c>
      <c r="C8" s="106">
        <v>1016</v>
      </c>
    </row>
    <row r="9" spans="1:15">
      <c r="A9" s="104">
        <v>7</v>
      </c>
      <c r="B9" s="105" t="s">
        <v>231</v>
      </c>
      <c r="C9" s="106">
        <v>859</v>
      </c>
    </row>
    <row r="10" spans="1:15">
      <c r="A10" s="104">
        <v>8</v>
      </c>
      <c r="B10" s="105" t="s">
        <v>170</v>
      </c>
      <c r="C10" s="106">
        <v>630</v>
      </c>
    </row>
    <row r="11" spans="1:15">
      <c r="A11" s="104">
        <v>9</v>
      </c>
      <c r="B11" s="105" t="s">
        <v>169</v>
      </c>
      <c r="C11" s="106">
        <v>485</v>
      </c>
    </row>
    <row r="12" spans="1:15">
      <c r="A12" s="104">
        <v>10</v>
      </c>
      <c r="B12" s="105" t="s">
        <v>171</v>
      </c>
      <c r="C12" s="106">
        <v>0</v>
      </c>
    </row>
    <row r="13" spans="1:15" ht="18.600000000000001" thickBot="1"/>
    <row r="14" spans="1:15" ht="16.2" thickBot="1">
      <c r="B14" s="27" t="s">
        <v>83</v>
      </c>
      <c r="D14" s="31"/>
      <c r="E14" s="324" t="s">
        <v>87</v>
      </c>
      <c r="F14" s="325"/>
      <c r="G14" s="325"/>
      <c r="H14" s="326"/>
      <c r="I14" s="326"/>
      <c r="J14" s="326"/>
      <c r="K14" s="325"/>
      <c r="L14" s="327"/>
    </row>
    <row r="15" spans="1:15" s="15" customFormat="1" ht="16.2" thickBot="1">
      <c r="A15" s="5"/>
      <c r="B15" s="49"/>
      <c r="C15" s="3"/>
      <c r="D15" s="31"/>
      <c r="E15" s="328" t="s">
        <v>93</v>
      </c>
      <c r="F15" s="329"/>
      <c r="G15" s="329"/>
      <c r="H15" s="329"/>
      <c r="I15" s="329"/>
      <c r="J15" s="329"/>
      <c r="K15" s="329"/>
      <c r="L15" s="330"/>
    </row>
    <row r="16" spans="1:15" ht="15" thickBot="1">
      <c r="E16" s="324" t="s">
        <v>96</v>
      </c>
      <c r="F16" s="325"/>
      <c r="G16" s="327"/>
      <c r="H16" s="328" t="s">
        <v>94</v>
      </c>
      <c r="I16" s="329"/>
      <c r="J16" s="329"/>
      <c r="K16" s="329"/>
      <c r="L16" s="330"/>
      <c r="O16" s="15"/>
    </row>
    <row r="17" spans="1:15" ht="18.600000000000001" thickBot="1">
      <c r="B17" s="22" t="s">
        <v>18</v>
      </c>
      <c r="C17" s="30" t="s">
        <v>89</v>
      </c>
      <c r="D17" s="29" t="s">
        <v>0</v>
      </c>
      <c r="E17" s="86" t="s">
        <v>51</v>
      </c>
      <c r="F17" s="87" t="s">
        <v>52</v>
      </c>
      <c r="G17" s="88" t="s">
        <v>19</v>
      </c>
      <c r="H17" s="89" t="s">
        <v>51</v>
      </c>
      <c r="I17" s="87" t="s">
        <v>52</v>
      </c>
      <c r="J17" s="88" t="s">
        <v>19</v>
      </c>
      <c r="K17" s="98" t="s">
        <v>161</v>
      </c>
      <c r="L17" s="81" t="s">
        <v>86</v>
      </c>
    </row>
    <row r="18" spans="1:15" ht="18.600000000000001" thickBot="1">
      <c r="B18" s="112" t="s">
        <v>27</v>
      </c>
      <c r="C18" s="25"/>
      <c r="D18" s="37" t="s">
        <v>5</v>
      </c>
      <c r="E18" s="116" t="str">
        <f>IF(ISNA(VLOOKUP(B18,'Messieurs Brut+Net'!$B$6:$AN$88,39,FALSE)),"",VLOOKUP(B18,'Messieurs Brut+Net'!$B$6:$AN$88,39,FALSE))</f>
        <v/>
      </c>
      <c r="F18" s="117" t="str">
        <f>IF(ISNA(VLOOKUP(B18,'Dames Brut+ Net'!$B$6:$AN$39,39,FALSE)),"",VLOOKUP(B18,'Dames Brut+ Net'!$B$6:$AN$39,39,FALSE))</f>
        <v/>
      </c>
      <c r="G18" s="92">
        <f>IF(ISNA(VLOOKUP(B18,'Super Vétérans Brut + Net'!$B$6:$AN$19,39,FALSE)),"",VLOOKUP(B18,'Super Vétérans Brut + Net'!$B$6:$AN$19,39,FALSE))</f>
        <v>372</v>
      </c>
      <c r="H18" s="90"/>
      <c r="I18" s="91"/>
      <c r="J18" s="63"/>
      <c r="K18" s="99"/>
      <c r="L18" s="93"/>
      <c r="O18" s="47"/>
    </row>
    <row r="19" spans="1:15" ht="18.600000000000001" thickBot="1">
      <c r="B19" s="113" t="s">
        <v>74</v>
      </c>
      <c r="C19" s="17"/>
      <c r="D19" s="37" t="s">
        <v>5</v>
      </c>
      <c r="E19" s="116" t="str">
        <f>IF(ISNA(VLOOKUP(B19,'Messieurs Brut+Net'!$B$6:$AN$88,39,FALSE)),"",VLOOKUP(B19,'Messieurs Brut+Net'!$B$6:$AN$88,39,FALSE))</f>
        <v/>
      </c>
      <c r="F19" s="117" t="str">
        <f>IF(ISNA(VLOOKUP(B19,'Dames Brut+ Net'!$B$6:$AN$39,39,FALSE)),"",VLOOKUP(B19,'Dames Brut+ Net'!$B$6:$AN$39,39,FALSE))</f>
        <v/>
      </c>
      <c r="G19" s="92">
        <f>IF(ISNA(VLOOKUP(B19,'Super Vétérans Brut + Net'!$B$6:$AN$19,39,FALSE)),"",VLOOKUP(B19,'Super Vétérans Brut + Net'!$B$6:$AN$19,39,FALSE))</f>
        <v>71</v>
      </c>
      <c r="H19" s="55"/>
      <c r="I19" s="32"/>
      <c r="J19" s="32"/>
      <c r="K19" s="100"/>
      <c r="L19" s="54"/>
    </row>
    <row r="20" spans="1:15" s="15" customFormat="1" ht="18.600000000000001" thickBot="1">
      <c r="A20" s="5"/>
      <c r="B20" s="123" t="s">
        <v>184</v>
      </c>
      <c r="C20" s="124"/>
      <c r="D20" s="37" t="s">
        <v>5</v>
      </c>
      <c r="E20" s="116"/>
      <c r="F20" s="117">
        <v>46</v>
      </c>
      <c r="G20" s="92"/>
      <c r="H20" s="125"/>
      <c r="I20" s="32"/>
      <c r="J20" s="32"/>
      <c r="K20" s="100"/>
      <c r="L20" s="54"/>
    </row>
    <row r="21" spans="1:15" ht="18.600000000000001" thickBot="1">
      <c r="B21" s="113" t="s">
        <v>2</v>
      </c>
      <c r="C21" s="17"/>
      <c r="D21" s="37" t="s">
        <v>5</v>
      </c>
      <c r="E21" s="116" t="str">
        <f>IF(ISNA(VLOOKUP(B21,'Messieurs Brut+Net'!$B$6:$AN$88,39,FALSE)),"",VLOOKUP(B21,'Messieurs Brut+Net'!$B$6:$AN$88,39,FALSE))</f>
        <v/>
      </c>
      <c r="F21" s="117" t="str">
        <f>IF(ISNA(VLOOKUP(B21,'Dames Brut+ Net'!$B$6:$AN$39,39,FALSE)),"",VLOOKUP(B21,'Dames Brut+ Net'!$B$6:$AN$39,39,FALSE))</f>
        <v/>
      </c>
      <c r="G21" s="92">
        <f>IF(ISNA(VLOOKUP(B21,'Super Vétérans Brut + Net'!$B$6:$AN$19,39,FALSE)),"",VLOOKUP(B21,'Super Vétérans Brut + Net'!$B$6:$AN$19,39,FALSE))</f>
        <v>290</v>
      </c>
      <c r="H21" s="55"/>
      <c r="I21" s="32"/>
      <c r="J21" s="32"/>
      <c r="K21" s="100"/>
      <c r="L21" s="54"/>
    </row>
    <row r="22" spans="1:15" ht="18.600000000000001" thickBot="1">
      <c r="B22" s="23" t="s">
        <v>50</v>
      </c>
      <c r="C22" s="17"/>
      <c r="D22" s="37" t="s">
        <v>5</v>
      </c>
      <c r="E22" s="116" t="str">
        <f>IF(ISNA(VLOOKUP(B22,'Messieurs Brut+Net'!$B$6:$AN$88,39,FALSE)),"",VLOOKUP(B22,'Messieurs Brut+Net'!$B$6:$AN$88,39,FALSE))</f>
        <v/>
      </c>
      <c r="F22" s="117">
        <f>IF(ISNA(VLOOKUP(B22,'Dames Brut+ Net'!$B$6:$AN$39,39,FALSE)),"",VLOOKUP(B22,'Dames Brut+ Net'!$B$6:$AN$39,39,FALSE))</f>
        <v>204</v>
      </c>
      <c r="G22" s="92" t="str">
        <f>IF(ISNA(VLOOKUP(B22,'Super Vétérans Brut + Net'!$B$6:$AN$19,39,FALSE)),"",VLOOKUP(B22,'Super Vétérans Brut + Net'!$B$6:$AN$19,39,FALSE))</f>
        <v/>
      </c>
      <c r="H22" s="55"/>
      <c r="I22" s="32"/>
      <c r="J22" s="32"/>
      <c r="K22" s="100"/>
      <c r="L22" s="54"/>
    </row>
    <row r="23" spans="1:15" ht="18.600000000000001" thickBot="1">
      <c r="B23" s="114" t="s">
        <v>112</v>
      </c>
      <c r="C23" s="17"/>
      <c r="D23" s="37" t="s">
        <v>5</v>
      </c>
      <c r="E23" s="116">
        <f>IF(ISNA(VLOOKUP(B23,'Messieurs Brut+Net'!$B$6:$AN$88,39,FALSE)),"",VLOOKUP(B23,'Messieurs Brut+Net'!$B$6:$AN$88,39,FALSE))</f>
        <v>235</v>
      </c>
      <c r="F23" s="117" t="str">
        <f>IF(ISNA(VLOOKUP(B23,'Dames Brut+ Net'!$B$6:$AN$39,39,FALSE)),"",VLOOKUP(B23,'Dames Brut+ Net'!$B$6:$AN$39,39,FALSE))</f>
        <v/>
      </c>
      <c r="G23" s="92" t="str">
        <f>IF(ISNA(VLOOKUP(B23,'Super Vétérans Brut + Net'!$B$6:$AN$19,39,FALSE)),"",VLOOKUP(B23,'Super Vétérans Brut + Net'!$B$6:$AN$19,39,FALSE))</f>
        <v/>
      </c>
      <c r="H23" s="55"/>
      <c r="I23" s="32"/>
      <c r="J23" s="32"/>
      <c r="K23" s="100"/>
      <c r="L23" s="54"/>
    </row>
    <row r="24" spans="1:15" ht="18.600000000000001" thickBot="1">
      <c r="B24" s="114" t="s">
        <v>3</v>
      </c>
      <c r="C24" s="17"/>
      <c r="D24" s="37" t="s">
        <v>5</v>
      </c>
      <c r="E24" s="116">
        <f>IF(ISNA(VLOOKUP(B24,'Messieurs Brut+Net'!$B$6:$AN$88,39,FALSE)),"",VLOOKUP(B24,'Messieurs Brut+Net'!$B$6:$AN$88,39,FALSE))</f>
        <v>297</v>
      </c>
      <c r="F24" s="117" t="str">
        <f>IF(ISNA(VLOOKUP(B24,'Dames Brut+ Net'!$B$6:$AN$39,39,FALSE)),"",VLOOKUP(B24,'Dames Brut+ Net'!$B$6:$AN$39,39,FALSE))</f>
        <v/>
      </c>
      <c r="G24" s="92" t="str">
        <f>IF(ISNA(VLOOKUP(B24,'Super Vétérans Brut + Net'!$B$6:$AN$19,39,FALSE)),"",VLOOKUP(B24,'Super Vétérans Brut + Net'!$B$6:$AN$19,39,FALSE))</f>
        <v/>
      </c>
      <c r="H24" s="55"/>
      <c r="I24" s="32"/>
      <c r="J24" s="32"/>
      <c r="K24" s="100"/>
      <c r="L24" s="54"/>
    </row>
    <row r="25" spans="1:15" ht="18.600000000000001" thickBot="1">
      <c r="B25" s="114" t="s">
        <v>39</v>
      </c>
      <c r="C25" s="17"/>
      <c r="D25" s="37" t="s">
        <v>5</v>
      </c>
      <c r="E25" s="116">
        <f>IF(ISNA(VLOOKUP(B25,'Messieurs Brut+Net'!$B$6:$AN$88,39,FALSE)),"",VLOOKUP(B25,'Messieurs Brut+Net'!$B$6:$AN$88,39,FALSE))</f>
        <v>124</v>
      </c>
      <c r="F25" s="117" t="str">
        <f>IF(ISNA(VLOOKUP(B25,'Dames Brut+ Net'!$B$6:$AN$39,39,FALSE)),"",VLOOKUP(B25,'Dames Brut+ Net'!$B$6:$AN$39,39,FALSE))</f>
        <v/>
      </c>
      <c r="G25" s="92" t="str">
        <f>IF(ISNA(VLOOKUP(B25,'Super Vétérans Brut + Net'!$B$6:$AN$19,39,FALSE)),"",VLOOKUP(B25,'Super Vétérans Brut + Net'!$B$6:$AN$19,39,FALSE))</f>
        <v/>
      </c>
      <c r="H25" s="55"/>
      <c r="I25" s="32"/>
      <c r="J25" s="32"/>
      <c r="K25" s="100"/>
      <c r="L25" s="54"/>
    </row>
    <row r="26" spans="1:15" s="15" customFormat="1" ht="18.600000000000001" thickBot="1">
      <c r="A26" s="5"/>
      <c r="B26" s="23" t="s">
        <v>174</v>
      </c>
      <c r="C26" s="17"/>
      <c r="D26" s="37" t="s">
        <v>5</v>
      </c>
      <c r="E26" s="116" t="str">
        <f>IF(ISNA(VLOOKUP(B26,'Messieurs Brut+Net'!$B$6:$AN$88,39,FALSE)),"",VLOOKUP(B26,'Messieurs Brut+Net'!$B$6:$AN$88,39,FALSE))</f>
        <v/>
      </c>
      <c r="F26" s="117">
        <f>IF(ISNA(VLOOKUP(B26,'Dames Brut+ Net'!$B$6:$AN$39,39,FALSE)),"",VLOOKUP(B26,'Dames Brut+ Net'!$B$6:$AN$39,39,FALSE))</f>
        <v>39</v>
      </c>
      <c r="G26" s="92" t="str">
        <f>IF(ISNA(VLOOKUP(B26,'Super Vétérans Brut + Net'!$B$6:$AN$19,39,FALSE)),"",VLOOKUP(B26,'Super Vétérans Brut + Net'!$B$6:$AN$19,39,FALSE))</f>
        <v/>
      </c>
      <c r="H26" s="55"/>
      <c r="I26" s="32"/>
      <c r="J26" s="32"/>
      <c r="K26" s="100"/>
      <c r="L26" s="54"/>
    </row>
    <row r="27" spans="1:15" ht="18.600000000000001" thickBot="1">
      <c r="B27" s="23" t="s">
        <v>49</v>
      </c>
      <c r="C27" s="17"/>
      <c r="D27" s="37" t="s">
        <v>5</v>
      </c>
      <c r="E27" s="116" t="str">
        <f>IF(ISNA(VLOOKUP(B27,'Messieurs Brut+Net'!$B$6:$AN$88,39,FALSE)),"",VLOOKUP(B27,'Messieurs Brut+Net'!$B$6:$AN$88,39,FALSE))</f>
        <v/>
      </c>
      <c r="F27" s="117">
        <f>IF(ISNA(VLOOKUP(B27,'Dames Brut+ Net'!$B$6:$AN$39,39,FALSE)),"",VLOOKUP(B27,'Dames Brut+ Net'!$B$6:$AN$39,39,FALSE))</f>
        <v>149</v>
      </c>
      <c r="G27" s="92" t="str">
        <f>IF(ISNA(VLOOKUP(B27,'Super Vétérans Brut + Net'!$B$6:$AN$19,39,FALSE)),"",VLOOKUP(B27,'Super Vétérans Brut + Net'!$B$6:$AN$19,39,FALSE))</f>
        <v/>
      </c>
      <c r="H27" s="78">
        <f>SUM(LARGE(E18:E36,1)+(LARGE(E18:E36,2)+(LARGE(E18:E36,3))))</f>
        <v>1007</v>
      </c>
      <c r="I27" s="48">
        <f>SUM(LARGE(F18:F36,1))</f>
        <v>210</v>
      </c>
      <c r="J27" s="82">
        <f>SUM(LARGE(G18:G36,1))</f>
        <v>372</v>
      </c>
      <c r="K27" s="98">
        <f>H27+I27+J27</f>
        <v>1589</v>
      </c>
      <c r="L27" s="127">
        <f>RANK(K27,$K$27:$K$125,0)</f>
        <v>3</v>
      </c>
    </row>
    <row r="28" spans="1:15" ht="18.600000000000001" thickBot="1">
      <c r="B28" s="114" t="s">
        <v>79</v>
      </c>
      <c r="C28" s="17"/>
      <c r="D28" s="37" t="s">
        <v>5</v>
      </c>
      <c r="E28" s="116">
        <f>IF(ISNA(VLOOKUP(B28,'Messieurs Brut+Net'!$B$6:$AN$88,39,FALSE)),"",VLOOKUP(B28,'Messieurs Brut+Net'!$B$6:$AN$88,39,FALSE))</f>
        <v>337</v>
      </c>
      <c r="F28" s="117" t="str">
        <f>IF(ISNA(VLOOKUP(B28,'Dames Brut+ Net'!$B$6:$AN$39,39,FALSE)),"",VLOOKUP(B28,'Dames Brut+ Net'!$B$6:$AN$39,39,FALSE))</f>
        <v/>
      </c>
      <c r="G28" s="92" t="str">
        <f>IF(ISNA(VLOOKUP(B28,'Super Vétérans Brut + Net'!$B$6:$AN$19,39,FALSE)),"",VLOOKUP(B28,'Super Vétérans Brut + Net'!$B$6:$AN$19,39,FALSE))</f>
        <v/>
      </c>
      <c r="H28" s="26"/>
      <c r="I28" s="32"/>
      <c r="J28" s="32"/>
      <c r="K28" s="102"/>
      <c r="L28" s="80"/>
    </row>
    <row r="29" spans="1:15" s="15" customFormat="1" ht="18.600000000000001" thickBot="1">
      <c r="A29" s="5"/>
      <c r="B29" s="23" t="s">
        <v>185</v>
      </c>
      <c r="C29" s="124"/>
      <c r="D29" s="37" t="s">
        <v>5</v>
      </c>
      <c r="E29" s="116"/>
      <c r="F29" s="117">
        <v>210</v>
      </c>
      <c r="G29" s="92"/>
      <c r="H29" s="126"/>
      <c r="I29" s="32"/>
      <c r="J29" s="32"/>
      <c r="K29" s="102"/>
      <c r="L29" s="80"/>
    </row>
    <row r="30" spans="1:15" ht="18.600000000000001" thickBot="1">
      <c r="B30" s="114" t="s">
        <v>4</v>
      </c>
      <c r="C30" s="17"/>
      <c r="D30" s="37" t="s">
        <v>5</v>
      </c>
      <c r="E30" s="116">
        <f>IF(ISNA(VLOOKUP(B30,'Messieurs Brut+Net'!$B$6:$AN$88,39,FALSE)),"",VLOOKUP(B30,'Messieurs Brut+Net'!$B$6:$AN$88,39,FALSE))</f>
        <v>324</v>
      </c>
      <c r="F30" s="117" t="str">
        <f>IF(ISNA(VLOOKUP(B30,'Dames Brut+ Net'!$B$6:$AN$39,39,FALSE)),"",VLOOKUP(B30,'Dames Brut+ Net'!$B$6:$AN$39,39,FALSE))</f>
        <v/>
      </c>
      <c r="G30" s="92" t="str">
        <f>IF(ISNA(VLOOKUP(B30,'Super Vétérans Brut + Net'!$B$6:$AN$19,39,FALSE)),"",VLOOKUP(B30,'Super Vétérans Brut + Net'!$B$6:$AN$19,39,FALSE))</f>
        <v/>
      </c>
      <c r="H30" s="26"/>
      <c r="I30" s="32"/>
      <c r="J30" s="32"/>
      <c r="K30" s="102"/>
      <c r="L30" s="80"/>
    </row>
    <row r="31" spans="1:15" ht="18.600000000000001" thickBot="1">
      <c r="B31" s="114" t="s">
        <v>73</v>
      </c>
      <c r="C31" s="17"/>
      <c r="D31" s="37" t="s">
        <v>5</v>
      </c>
      <c r="E31" s="116" t="str">
        <f>IF(ISNA(VLOOKUP(B31,'Messieurs Brut+Net'!$B$6:$AN$88,39,FALSE)),"",VLOOKUP(B31,'Messieurs Brut+Net'!$B$6:$AN$88,39,FALSE))</f>
        <v/>
      </c>
      <c r="F31" s="117" t="str">
        <f>IF(ISNA(VLOOKUP(B31,'Dames Brut+ Net'!$B$6:$AN$39,39,FALSE)),"",VLOOKUP(B31,'Dames Brut+ Net'!$B$6:$AN$39,39,FALSE))</f>
        <v/>
      </c>
      <c r="G31" s="92" t="str">
        <f>IF(ISNA(VLOOKUP(B31,'Super Vétérans Brut + Net'!$B$6:$AN$19,39,FALSE)),"",VLOOKUP(B31,'Super Vétérans Brut + Net'!$B$6:$AN$19,39,FALSE))</f>
        <v/>
      </c>
      <c r="H31" s="26"/>
      <c r="I31" s="32"/>
      <c r="J31" s="32"/>
      <c r="K31" s="102"/>
      <c r="L31" s="80"/>
    </row>
    <row r="32" spans="1:15" ht="18.600000000000001" thickBot="1">
      <c r="B32" s="114" t="s">
        <v>37</v>
      </c>
      <c r="C32" s="17"/>
      <c r="D32" s="37" t="s">
        <v>5</v>
      </c>
      <c r="E32" s="116">
        <f>IF(ISNA(VLOOKUP(B32,'Messieurs Brut+Net'!$B$6:$AN$88,39,FALSE)),"",VLOOKUP(B32,'Messieurs Brut+Net'!$B$6:$AN$88,39,FALSE))</f>
        <v>328</v>
      </c>
      <c r="F32" s="117" t="str">
        <f>IF(ISNA(VLOOKUP(B32,'Dames Brut+ Net'!$B$6:$AN$39,39,FALSE)),"",VLOOKUP(B32,'Dames Brut+ Net'!$B$6:$AN$39,39,FALSE))</f>
        <v/>
      </c>
      <c r="G32" s="92" t="str">
        <f>IF(ISNA(VLOOKUP(B32,'Super Vétérans Brut + Net'!$B$6:$AN$19,39,FALSE)),"",VLOOKUP(B32,'Super Vétérans Brut + Net'!$B$6:$AN$19,39,FALSE))</f>
        <v/>
      </c>
      <c r="H32" s="26"/>
      <c r="I32" s="32"/>
      <c r="J32" s="32"/>
      <c r="K32" s="102"/>
      <c r="L32" s="80"/>
    </row>
    <row r="33" spans="1:12" ht="18.600000000000001" thickBot="1">
      <c r="B33" s="114" t="s">
        <v>25</v>
      </c>
      <c r="C33" s="17"/>
      <c r="D33" s="37" t="s">
        <v>5</v>
      </c>
      <c r="E33" s="116">
        <f>IF(ISNA(VLOOKUP(B33,'Messieurs Brut+Net'!$B$6:$AN$88,39,FALSE)),"",VLOOKUP(B33,'Messieurs Brut+Net'!$B$6:$AN$88,39,FALSE))</f>
        <v>341</v>
      </c>
      <c r="F33" s="117" t="str">
        <f>IF(ISNA(VLOOKUP(B33,'Dames Brut+ Net'!$B$6:$AN$39,39,FALSE)),"",VLOOKUP(B33,'Dames Brut+ Net'!$B$6:$AN$39,39,FALSE))</f>
        <v/>
      </c>
      <c r="G33" s="92" t="str">
        <f>IF(ISNA(VLOOKUP(B33,'Super Vétérans Brut + Net'!$B$6:$AN$19,39,FALSE)),"",VLOOKUP(B33,'Super Vétérans Brut + Net'!$B$6:$AN$19,39,FALSE))</f>
        <v/>
      </c>
      <c r="H33" s="26"/>
      <c r="I33" s="32"/>
      <c r="J33" s="32"/>
      <c r="K33" s="102"/>
      <c r="L33" s="80"/>
    </row>
    <row r="34" spans="1:12" ht="18.600000000000001" thickBot="1">
      <c r="B34" s="114" t="s">
        <v>40</v>
      </c>
      <c r="C34" s="17"/>
      <c r="D34" s="37" t="s">
        <v>5</v>
      </c>
      <c r="E34" s="116" t="str">
        <f>IF(ISNA(VLOOKUP(B34,'Messieurs Brut+Net'!$B$6:$AN$88,39,FALSE)),"",VLOOKUP(B34,'Messieurs Brut+Net'!$B$6:$AN$88,39,FALSE))</f>
        <v/>
      </c>
      <c r="F34" s="117" t="str">
        <f>IF(ISNA(VLOOKUP(B34,'Dames Brut+ Net'!$B$6:$AN$39,39,FALSE)),"",VLOOKUP(B34,'Dames Brut+ Net'!$B$6:$AN$39,39,FALSE))</f>
        <v/>
      </c>
      <c r="G34" s="92" t="str">
        <f>IF(ISNA(VLOOKUP(B34,'Super Vétérans Brut + Net'!$B$6:$AN$19,39,FALSE)),"",VLOOKUP(B34,'Super Vétérans Brut + Net'!$B$6:$AN$19,39,FALSE))</f>
        <v/>
      </c>
      <c r="H34" s="26"/>
      <c r="I34" s="32"/>
      <c r="J34" s="32"/>
      <c r="K34" s="102"/>
      <c r="L34" s="80"/>
    </row>
    <row r="35" spans="1:12" ht="18.600000000000001" thickBot="1">
      <c r="A35" s="1"/>
      <c r="B35" s="114" t="s">
        <v>62</v>
      </c>
      <c r="C35" s="17"/>
      <c r="D35" s="37" t="s">
        <v>5</v>
      </c>
      <c r="E35" s="116">
        <f>IF(ISNA(VLOOKUP(B35,'Messieurs Brut+Net'!$B$6:$AN$88,39,FALSE)),"",VLOOKUP(B35,'Messieurs Brut+Net'!$B$6:$AN$88,39,FALSE))</f>
        <v>329</v>
      </c>
      <c r="F35" s="117" t="str">
        <f>IF(ISNA(VLOOKUP(B35,'Dames Brut+ Net'!$B$6:$AN$39,39,FALSE)),"",VLOOKUP(B35,'Dames Brut+ Net'!$B$6:$AN$39,39,FALSE))</f>
        <v/>
      </c>
      <c r="G35" s="92" t="str">
        <f>IF(ISNA(VLOOKUP(B35,'Super Vétérans Brut + Net'!$B$6:$AN$19,39,FALSE)),"",VLOOKUP(B35,'Super Vétérans Brut + Net'!$B$6:$AN$19,39,FALSE))</f>
        <v/>
      </c>
      <c r="H35" s="26"/>
      <c r="I35" s="32"/>
      <c r="J35" s="32"/>
      <c r="K35" s="102"/>
      <c r="L35" s="80"/>
    </row>
    <row r="36" spans="1:12" ht="18.600000000000001" thickBot="1">
      <c r="B36" s="23" t="s">
        <v>6</v>
      </c>
      <c r="C36" s="17"/>
      <c r="D36" s="37" t="s">
        <v>5</v>
      </c>
      <c r="E36" s="116" t="str">
        <f>IF(ISNA(VLOOKUP(B36,'Messieurs Brut+Net'!$B$6:$AN$88,39,FALSE)),"",VLOOKUP(B36,'Messieurs Brut+Net'!$B$6:$AN$88,39,FALSE))</f>
        <v/>
      </c>
      <c r="F36" s="117">
        <f>IF(ISNA(VLOOKUP(B36,'Dames Brut+ Net'!$B$6:$AN$39,39,FALSE)),"",VLOOKUP(B36,'Dames Brut+ Net'!$B$6:$AN$39,39,FALSE))</f>
        <v>187</v>
      </c>
      <c r="G36" s="92" t="str">
        <f>IF(ISNA(VLOOKUP(B36,'Super Vétérans Brut + Net'!$B$6:$AN$19,39,FALSE)),"",VLOOKUP(B36,'Super Vétérans Brut + Net'!$B$6:$AN$19,39,FALSE))</f>
        <v/>
      </c>
      <c r="H36" s="26"/>
      <c r="I36" s="32"/>
      <c r="J36" s="32"/>
      <c r="K36" s="102"/>
      <c r="L36" s="80"/>
    </row>
    <row r="37" spans="1:12" ht="18.600000000000001" thickBot="1">
      <c r="B37" s="114" t="s">
        <v>55</v>
      </c>
      <c r="C37" s="17"/>
      <c r="D37" s="38" t="s">
        <v>230</v>
      </c>
      <c r="E37" s="116">
        <f>IF(ISNA(VLOOKUP(B37,'Messieurs Brut+Net'!$B$6:$AN$88,39,FALSE)),"",VLOOKUP(B37,'Messieurs Brut+Net'!$B$6:$AN$88,39,FALSE))</f>
        <v>293</v>
      </c>
      <c r="F37" s="117" t="str">
        <f>IF(ISNA(VLOOKUP(B37,'Dames Brut+ Net'!$B$6:$AN$39,39,FALSE)),"",VLOOKUP(B37,'Dames Brut+ Net'!$B$6:$AN$39,39,FALSE))</f>
        <v/>
      </c>
      <c r="G37" s="92" t="str">
        <f>IF(ISNA(VLOOKUP(B37,'Super Vétérans Brut + Net'!$B$6:$AN$19,39,FALSE)),"",VLOOKUP(B37,'Super Vétérans Brut + Net'!$B$6:$AN$19,39,FALSE))</f>
        <v/>
      </c>
      <c r="H37" s="26"/>
      <c r="I37" s="32"/>
      <c r="J37" s="32"/>
      <c r="K37" s="102"/>
      <c r="L37" s="80"/>
    </row>
    <row r="38" spans="1:12" ht="18.600000000000001" thickBot="1">
      <c r="B38" s="114" t="s">
        <v>57</v>
      </c>
      <c r="C38" s="17"/>
      <c r="D38" s="38" t="s">
        <v>230</v>
      </c>
      <c r="E38" s="116">
        <f>IF(ISNA(VLOOKUP(B38,'Messieurs Brut+Net'!$B$6:$AN$88,39,FALSE)),"",VLOOKUP(B38,'Messieurs Brut+Net'!$B$6:$AN$88,39,FALSE))</f>
        <v>171</v>
      </c>
      <c r="F38" s="117" t="str">
        <f>IF(ISNA(VLOOKUP(B38,'Dames Brut+ Net'!$B$6:$AN$39,39,FALSE)),"",VLOOKUP(B38,'Dames Brut+ Net'!$B$6:$AN$39,39,FALSE))</f>
        <v/>
      </c>
      <c r="G38" s="92" t="str">
        <f>IF(ISNA(VLOOKUP(B38,'Super Vétérans Brut + Net'!$B$6:$AN$19,39,FALSE)),"",VLOOKUP(B38,'Super Vétérans Brut + Net'!$B$6:$AN$19,39,FALSE))</f>
        <v/>
      </c>
      <c r="H38" s="78">
        <f>SUM(LARGE(E37:E43,1)+(LARGE(E37:E43,2)+(LARGE(E37:E43,3))))</f>
        <v>859</v>
      </c>
      <c r="I38" s="48">
        <f>SUM(LARGE(F37:F43,1))</f>
        <v>0</v>
      </c>
      <c r="J38" s="82">
        <f>SUM(LARGE(G37:G43,1))</f>
        <v>0</v>
      </c>
      <c r="K38" s="98">
        <f t="shared" ref="K38:K44" si="0">H38+I38+J38</f>
        <v>859</v>
      </c>
      <c r="L38" s="80">
        <f>RANK(K38,$K$27:$K$125,0)</f>
        <v>7</v>
      </c>
    </row>
    <row r="39" spans="1:12" ht="18.600000000000001" thickBot="1">
      <c r="B39" s="114" t="s">
        <v>54</v>
      </c>
      <c r="C39" s="17"/>
      <c r="D39" s="38" t="s">
        <v>230</v>
      </c>
      <c r="E39" s="116">
        <f>IF(ISNA(VLOOKUP(B39,'Messieurs Brut+Net'!$B$6:$AN$88,39,FALSE)),"",VLOOKUP(B39,'Messieurs Brut+Net'!$B$6:$AN$88,39,FALSE))</f>
        <v>314</v>
      </c>
      <c r="F39" s="117" t="str">
        <f>IF(ISNA(VLOOKUP(B39,'Dames Brut+ Net'!$B$6:$AN$39,39,FALSE)),"",VLOOKUP(B39,'Dames Brut+ Net'!$B$6:$AN$39,39,FALSE))</f>
        <v/>
      </c>
      <c r="G39" s="92" t="str">
        <f>IF(ISNA(VLOOKUP(B39,'Super Vétérans Brut + Net'!$B$6:$AN$19,39,FALSE)),"",VLOOKUP(B39,'Super Vétérans Brut + Net'!$B$6:$AN$19,39,FALSE))</f>
        <v/>
      </c>
      <c r="H39" s="26"/>
      <c r="I39" s="32"/>
      <c r="J39" s="32"/>
      <c r="K39" s="102"/>
      <c r="L39" s="80"/>
    </row>
    <row r="40" spans="1:12" ht="18.600000000000001" thickBot="1">
      <c r="B40" s="114" t="s">
        <v>56</v>
      </c>
      <c r="C40" s="17"/>
      <c r="D40" s="38" t="s">
        <v>230</v>
      </c>
      <c r="E40" s="116">
        <f>IF(ISNA(VLOOKUP(B40,'Messieurs Brut+Net'!$B$6:$AN$88,39,FALSE)),"",VLOOKUP(B40,'Messieurs Brut+Net'!$B$6:$AN$88,39,FALSE))</f>
        <v>236</v>
      </c>
      <c r="F40" s="117" t="str">
        <f>IF(ISNA(VLOOKUP(B40,'Dames Brut+ Net'!$B$6:$AN$39,39,FALSE)),"",VLOOKUP(B40,'Dames Brut+ Net'!$B$6:$AN$39,39,FALSE))</f>
        <v/>
      </c>
      <c r="G40" s="92" t="str">
        <f>IF(ISNA(VLOOKUP(B40,'Super Vétérans Brut + Net'!$B$6:$AN$19,39,FALSE)),"",VLOOKUP(B40,'Super Vétérans Brut + Net'!$B$6:$AN$19,39,FALSE))</f>
        <v/>
      </c>
      <c r="H40" s="26"/>
      <c r="I40" s="32"/>
      <c r="J40" s="32"/>
      <c r="K40" s="102"/>
      <c r="L40" s="80"/>
    </row>
    <row r="41" spans="1:12" ht="18.600000000000001" thickBot="1">
      <c r="B41" s="114" t="s">
        <v>45</v>
      </c>
      <c r="C41" s="17"/>
      <c r="D41" s="38" t="s">
        <v>230</v>
      </c>
      <c r="E41" s="116">
        <f>IF(ISNA(VLOOKUP(B41,'Messieurs Brut+Net'!$B$6:$AN$88,39,FALSE)),"",VLOOKUP(B41,'Messieurs Brut+Net'!$B$6:$AN$88,39,FALSE))</f>
        <v>252</v>
      </c>
      <c r="F41" s="117" t="str">
        <f>IF(ISNA(VLOOKUP(B41,'Dames Brut+ Net'!$B$6:$AN$39,39,FALSE)),"",VLOOKUP(B41,'Dames Brut+ Net'!$B$6:$AN$39,39,FALSE))</f>
        <v/>
      </c>
      <c r="G41" s="92" t="str">
        <f>IF(ISNA(VLOOKUP(B41,'Super Vétérans Brut + Net'!$B$6:$AN$19,39,FALSE)),"",VLOOKUP(B41,'Super Vétérans Brut + Net'!$B$6:$AN$19,39,FALSE))</f>
        <v/>
      </c>
      <c r="H41" s="26"/>
      <c r="I41" s="32"/>
      <c r="J41" s="32"/>
      <c r="K41" s="102"/>
      <c r="L41" s="80"/>
    </row>
    <row r="42" spans="1:12" s="15" customFormat="1" ht="18.600000000000001" thickBot="1">
      <c r="A42" s="5"/>
      <c r="B42" s="115" t="s">
        <v>160</v>
      </c>
      <c r="C42" s="108"/>
      <c r="D42" s="38" t="s">
        <v>230</v>
      </c>
      <c r="E42" s="116" t="str">
        <f>IF(ISNA(VLOOKUP(B42,'Messieurs Brut+Net'!$B$6:$AN$88,39,FALSE)),"",VLOOKUP(B42,'Messieurs Brut+Net'!$B$6:$AN$88,39,FALSE))</f>
        <v/>
      </c>
      <c r="F42" s="117" t="str">
        <f>IF(ISNA(VLOOKUP(B42,'Dames Brut+ Net'!$B$6:$AN$39,39,FALSE)),"",VLOOKUP(B42,'Dames Brut+ Net'!$B$6:$AN$39,39,FALSE))</f>
        <v/>
      </c>
      <c r="G42" s="92">
        <v>0</v>
      </c>
      <c r="H42" s="110"/>
      <c r="I42" s="109"/>
      <c r="J42" s="109"/>
      <c r="K42" s="111"/>
      <c r="L42" s="80"/>
    </row>
    <row r="43" spans="1:12" s="15" customFormat="1" ht="18.600000000000001" thickBot="1">
      <c r="A43" s="5"/>
      <c r="B43" s="23" t="s">
        <v>183</v>
      </c>
      <c r="C43" s="108"/>
      <c r="D43" s="38" t="s">
        <v>230</v>
      </c>
      <c r="E43" s="116" t="str">
        <f>IF(ISNA(VLOOKUP(B43,'Messieurs Brut+Net'!$B$6:$AN$88,39,FALSE)),"",VLOOKUP(B43,'Messieurs Brut+Net'!$B$6:$AN$88,39,FALSE))</f>
        <v/>
      </c>
      <c r="F43" s="117">
        <v>0</v>
      </c>
      <c r="G43" s="92" t="str">
        <f>IF(ISNA(VLOOKUP(B43,'Super Vétérans Brut + Net'!$B$6:$AN$19,39,FALSE)),"",VLOOKUP(B43,'Super Vétérans Brut + Net'!$B$6:$AN$19,39,FALSE))</f>
        <v/>
      </c>
      <c r="H43" s="110"/>
      <c r="I43" s="109"/>
      <c r="J43" s="109"/>
      <c r="K43" s="111"/>
      <c r="L43" s="80"/>
    </row>
    <row r="44" spans="1:12" ht="18.600000000000001" thickBot="1">
      <c r="B44" s="114" t="s">
        <v>8</v>
      </c>
      <c r="C44" s="17"/>
      <c r="D44" s="67" t="s">
        <v>9</v>
      </c>
      <c r="E44" s="116">
        <v>0</v>
      </c>
      <c r="F44" s="117" t="str">
        <f>IF(ISNA(VLOOKUP(B44,'Dames Brut+ Net'!$B$6:$AN$39,39,FALSE)),"",VLOOKUP(B44,'Dames Brut+ Net'!$B$6:$AN$39,39,FALSE))</f>
        <v/>
      </c>
      <c r="G44" s="92" t="str">
        <f>IF(ISNA(VLOOKUP(B44,'Super Vétérans Brut + Net'!$B$6:$AN$19,39,FALSE)),"",VLOOKUP(B44,'Super Vétérans Brut + Net'!$B$6:$AN$19,39,FALSE))</f>
        <v/>
      </c>
      <c r="H44" s="78">
        <f>SUM(LARGE(E44:E46,1)+(LARGE(E44:E46,2)+(LARGE(E44:E46,3))))</f>
        <v>0</v>
      </c>
      <c r="I44" s="48">
        <f>SUM(LARGE(F44:F46,1))</f>
        <v>0</v>
      </c>
      <c r="J44" s="82">
        <f>SUM(LARGE(G44:G46,1))</f>
        <v>0</v>
      </c>
      <c r="K44" s="98">
        <f t="shared" si="0"/>
        <v>0</v>
      </c>
      <c r="L44" s="80">
        <f>RANK(K44,$K$27:$K$125,0)</f>
        <v>10</v>
      </c>
    </row>
    <row r="45" spans="1:12" ht="18.600000000000001" thickBot="1">
      <c r="B45" s="23" t="s">
        <v>183</v>
      </c>
      <c r="C45" s="51"/>
      <c r="D45" s="67" t="s">
        <v>9</v>
      </c>
      <c r="E45" s="116">
        <v>0</v>
      </c>
      <c r="F45" s="117">
        <v>0</v>
      </c>
      <c r="G45" s="92" t="str">
        <f>IF(ISNA(VLOOKUP(B45,'Super Vétérans Brut + Net'!$B$6:$AN$19,39,FALSE)),"",VLOOKUP(B45,'Super Vétérans Brut + Net'!$B$6:$AN$19,39,FALSE))</f>
        <v/>
      </c>
      <c r="H45" s="26"/>
      <c r="I45" s="32"/>
      <c r="J45" s="32"/>
      <c r="K45" s="102"/>
      <c r="L45" s="80"/>
    </row>
    <row r="46" spans="1:12" ht="18.600000000000001" thickBot="1">
      <c r="B46" s="114" t="s">
        <v>70</v>
      </c>
      <c r="C46" s="17"/>
      <c r="D46" s="67" t="s">
        <v>9</v>
      </c>
      <c r="E46" s="116">
        <v>0</v>
      </c>
      <c r="F46" s="117" t="str">
        <f>IF(ISNA(VLOOKUP(B46,'Dames Brut+ Net'!$B$6:$AN$39,39,FALSE)),"",VLOOKUP(B46,'Dames Brut+ Net'!$B$6:$AN$39,39,FALSE))</f>
        <v/>
      </c>
      <c r="G46" s="92">
        <v>0</v>
      </c>
      <c r="H46" s="26"/>
      <c r="I46" s="32"/>
      <c r="J46" s="32"/>
      <c r="K46" s="102"/>
      <c r="L46" s="80"/>
    </row>
    <row r="47" spans="1:12" ht="18.600000000000001" thickBot="1">
      <c r="B47" s="23" t="s">
        <v>78</v>
      </c>
      <c r="C47" s="50"/>
      <c r="D47" s="39" t="s">
        <v>26</v>
      </c>
      <c r="E47" s="116" t="str">
        <f>IF(ISNA(VLOOKUP(B47,'Messieurs Brut+Net'!$B$6:$AN$88,39,FALSE)),"",VLOOKUP(B47,'Messieurs Brut+Net'!$B$6:$AN$88,39,FALSE))</f>
        <v/>
      </c>
      <c r="F47" s="117">
        <f>IF(ISNA(VLOOKUP(B47,'Dames Brut+ Net'!$B$6:$AN$39,39,FALSE)),"",VLOOKUP(B47,'Dames Brut+ Net'!$B$6:$AN$39,39,FALSE))</f>
        <v>246</v>
      </c>
      <c r="G47" s="92" t="str">
        <f>IF(ISNA(VLOOKUP(B47,'Super Vétérans Brut + Net'!$B$6:$AN$19,39,FALSE)),"",VLOOKUP(B47,'Super Vétérans Brut + Net'!$B$6:$AN$19,39,FALSE))</f>
        <v/>
      </c>
      <c r="H47" s="78">
        <f>SUM(LARGE(E47:E56,1)+(LARGE(E47:E56,2)+(LARGE(E47:E56,3))))</f>
        <v>827</v>
      </c>
      <c r="I47" s="48">
        <f>SUM(LARGE(F47:F55,1))</f>
        <v>246</v>
      </c>
      <c r="J47" s="82">
        <f>SUM(LARGE(G47:G55,1))</f>
        <v>0</v>
      </c>
      <c r="K47" s="98">
        <f t="shared" ref="K47" si="1">H47+I47+J47</f>
        <v>1073</v>
      </c>
      <c r="L47" s="80">
        <f>RANK(K47,$K$27:$K$125,0)</f>
        <v>5</v>
      </c>
    </row>
    <row r="48" spans="1:12" ht="18.600000000000001" thickBot="1">
      <c r="B48" s="114" t="s">
        <v>117</v>
      </c>
      <c r="C48" s="17"/>
      <c r="D48" s="39" t="s">
        <v>26</v>
      </c>
      <c r="E48" s="116">
        <f>IF(ISNA(VLOOKUP(B48,'Messieurs Brut+Net'!$B$6:$AN$88,39,FALSE)),"",VLOOKUP(B48,'Messieurs Brut+Net'!$B$6:$AN$88,39,FALSE))</f>
        <v>153</v>
      </c>
      <c r="F48" s="117" t="str">
        <f>IF(ISNA(VLOOKUP(B48,'Dames Brut+ Net'!$B$6:$AN$39,39,FALSE)),"",VLOOKUP(B48,'Dames Brut+ Net'!$B$6:$AN$39,39,FALSE))</f>
        <v/>
      </c>
      <c r="G48" s="92" t="str">
        <f>IF(ISNA(VLOOKUP(B48,'Super Vétérans Brut + Net'!$B$6:$AN$19,39,FALSE)),"",VLOOKUP(B48,'Super Vétérans Brut + Net'!$B$6:$AN$19,39,FALSE))</f>
        <v/>
      </c>
      <c r="H48" s="55"/>
      <c r="I48" s="32"/>
      <c r="J48" s="32"/>
      <c r="K48" s="100"/>
      <c r="L48" s="54"/>
    </row>
    <row r="49" spans="1:12" ht="18.600000000000001" thickBot="1">
      <c r="B49" s="23" t="s">
        <v>68</v>
      </c>
      <c r="C49" s="17"/>
      <c r="D49" s="39" t="s">
        <v>26</v>
      </c>
      <c r="E49" s="116" t="str">
        <f>IF(ISNA(VLOOKUP(B49,'Messieurs Brut+Net'!$B$6:$AN$88,39,FALSE)),"",VLOOKUP(B49,'Messieurs Brut+Net'!$B$6:$AN$88,39,FALSE))</f>
        <v/>
      </c>
      <c r="F49" s="117">
        <f>IF(ISNA(VLOOKUP(B49,'Dames Brut+ Net'!$B$6:$AN$39,39,FALSE)),"",VLOOKUP(B49,'Dames Brut+ Net'!$B$6:$AN$39,39,FALSE))</f>
        <v>101</v>
      </c>
      <c r="G49" s="92" t="str">
        <f>IF(ISNA(VLOOKUP(B49,'Super Vétérans Brut + Net'!$B$6:$AN$19,39,FALSE)),"",VLOOKUP(B49,'Super Vétérans Brut + Net'!$B$6:$AN$19,39,FALSE))</f>
        <v/>
      </c>
      <c r="H49" s="55"/>
      <c r="I49" s="32"/>
      <c r="J49" s="32"/>
      <c r="K49" s="100"/>
      <c r="L49" s="54"/>
    </row>
    <row r="50" spans="1:12" ht="18.600000000000001" thickBot="1">
      <c r="B50" s="114" t="s">
        <v>63</v>
      </c>
      <c r="C50" s="17"/>
      <c r="D50" s="39" t="s">
        <v>26</v>
      </c>
      <c r="E50" s="116">
        <f>IF(ISNA(VLOOKUP(B50,'Messieurs Brut+Net'!$B$6:$AN$88,39,FALSE)),"",VLOOKUP(B50,'Messieurs Brut+Net'!$B$6:$AN$88,39,FALSE))</f>
        <v>116</v>
      </c>
      <c r="F50" s="117" t="str">
        <f>IF(ISNA(VLOOKUP(B50,'Dames Brut+ Net'!$B$6:$AN$39,39,FALSE)),"",VLOOKUP(B50,'Dames Brut+ Net'!$B$6:$AN$39,39,FALSE))</f>
        <v/>
      </c>
      <c r="G50" s="92" t="str">
        <f>IF(ISNA(VLOOKUP(B50,'Super Vétérans Brut + Net'!$B$6:$AN$19,39,FALSE)),"",VLOOKUP(B50,'Super Vétérans Brut + Net'!$B$6:$AN$19,39,FALSE))</f>
        <v/>
      </c>
      <c r="H50" s="55"/>
      <c r="I50" s="32"/>
      <c r="J50" s="32"/>
      <c r="K50" s="100"/>
      <c r="L50" s="54"/>
    </row>
    <row r="51" spans="1:12" s="15" customFormat="1" ht="18.600000000000001" thickBot="1">
      <c r="A51" s="5"/>
      <c r="B51" s="160" t="s">
        <v>215</v>
      </c>
      <c r="C51" s="124"/>
      <c r="D51" s="39" t="s">
        <v>26</v>
      </c>
      <c r="E51" s="116">
        <f>IF(ISNA(VLOOKUP(B51,'Messieurs Brut+Net'!$B$6:$AN$88,39,FALSE)),"",VLOOKUP(B51,'Messieurs Brut+Net'!$B$6:$AN$88,39,FALSE))</f>
        <v>215</v>
      </c>
      <c r="F51" s="117" t="str">
        <f>IF(ISNA(VLOOKUP(B51,'Dames Brut+ Net'!$B$6:$AN$39,39,FALSE)),"",VLOOKUP(B51,'Dames Brut+ Net'!$B$6:$AN$39,39,FALSE))</f>
        <v/>
      </c>
      <c r="G51" s="92" t="str">
        <f>IF(ISNA(VLOOKUP(B51,'Super Vétérans Brut + Net'!$B$6:$AN$19,39,FALSE)),"",VLOOKUP(B51,'Super Vétérans Brut + Net'!$B$6:$AN$19,39,FALSE))</f>
        <v/>
      </c>
      <c r="H51" s="125"/>
      <c r="I51" s="109"/>
      <c r="J51" s="109"/>
      <c r="K51" s="100"/>
      <c r="L51" s="54"/>
    </row>
    <row r="52" spans="1:12" ht="18.600000000000001" thickBot="1">
      <c r="B52" s="113" t="s">
        <v>160</v>
      </c>
      <c r="C52" s="17"/>
      <c r="D52" s="39" t="s">
        <v>26</v>
      </c>
      <c r="E52" s="116" t="str">
        <f>IF(ISNA(VLOOKUP(B52,'Messieurs Brut+Net'!$B$6:$AN$88,39,FALSE)),"",VLOOKUP(B52,'Messieurs Brut+Net'!$B$6:$AN$88,39,FALSE))</f>
        <v/>
      </c>
      <c r="F52" s="117" t="str">
        <f>IF(ISNA(VLOOKUP(B52,'Dames Brut+ Net'!$B$6:$AN$39,39,FALSE)),"",VLOOKUP(B52,'Dames Brut+ Net'!$B$6:$AN$39,39,FALSE))</f>
        <v/>
      </c>
      <c r="G52" s="92">
        <v>0</v>
      </c>
      <c r="H52" s="55"/>
      <c r="I52" s="32"/>
      <c r="J52" s="32"/>
      <c r="K52" s="100"/>
      <c r="L52" s="54"/>
    </row>
    <row r="53" spans="1:12" ht="18.600000000000001" thickBot="1">
      <c r="B53" s="114" t="s">
        <v>29</v>
      </c>
      <c r="C53" s="17"/>
      <c r="D53" s="39" t="s">
        <v>26</v>
      </c>
      <c r="E53" s="116">
        <f>IF(ISNA(VLOOKUP(B53,'Messieurs Brut+Net'!$B$6:$AN$88,39,FALSE)),"",VLOOKUP(B53,'Messieurs Brut+Net'!$B$6:$AN$88,39,FALSE))</f>
        <v>232</v>
      </c>
      <c r="F53" s="117" t="str">
        <f>IF(ISNA(VLOOKUP(B53,'Dames Brut+ Net'!$B$6:$AN$39,39,FALSE)),"",VLOOKUP(B53,'Dames Brut+ Net'!$B$6:$AN$39,39,FALSE))</f>
        <v/>
      </c>
      <c r="G53" s="92" t="str">
        <f>IF(ISNA(VLOOKUP(B53,'Super Vétérans Brut + Net'!$B$6:$AN$19,39,FALSE)),"",VLOOKUP(B53,'Super Vétérans Brut + Net'!$B$6:$AN$19,39,FALSE))</f>
        <v/>
      </c>
      <c r="H53" s="55"/>
      <c r="I53" s="32"/>
      <c r="J53" s="32"/>
      <c r="K53" s="100"/>
      <c r="L53" s="54"/>
    </row>
    <row r="54" spans="1:12" ht="18.600000000000001" thickBot="1">
      <c r="B54" s="114" t="s">
        <v>64</v>
      </c>
      <c r="C54" s="17"/>
      <c r="D54" s="39" t="s">
        <v>26</v>
      </c>
      <c r="E54" s="116">
        <f>IF(ISNA(VLOOKUP(B54,'Messieurs Brut+Net'!$B$6:$AN$88,39,FALSE)),"",VLOOKUP(B54,'Messieurs Brut+Net'!$B$6:$AN$88,39,FALSE))</f>
        <v>258</v>
      </c>
      <c r="F54" s="117" t="str">
        <f>IF(ISNA(VLOOKUP(B54,'Dames Brut+ Net'!$B$6:$AN$39,39,FALSE)),"",VLOOKUP(B54,'Dames Brut+ Net'!$B$6:$AN$39,39,FALSE))</f>
        <v/>
      </c>
      <c r="G54" s="92" t="str">
        <f>IF(ISNA(VLOOKUP(B54,'Super Vétérans Brut + Net'!$B$6:$AN$19,39,FALSE)),"",VLOOKUP(B54,'Super Vétérans Brut + Net'!$B$6:$AN$19,39,FALSE))</f>
        <v/>
      </c>
      <c r="H54" s="55"/>
      <c r="I54" s="32"/>
      <c r="J54" s="32"/>
      <c r="K54" s="100"/>
      <c r="L54" s="54"/>
    </row>
    <row r="55" spans="1:12" ht="18.600000000000001" thickBot="1">
      <c r="B55" s="114" t="s">
        <v>75</v>
      </c>
      <c r="C55" s="17"/>
      <c r="D55" s="39" t="s">
        <v>26</v>
      </c>
      <c r="E55" s="116">
        <f>IF(ISNA(VLOOKUP(B55,'Messieurs Brut+Net'!$B$6:$AN$88,39,FALSE)),"",VLOOKUP(B55,'Messieurs Brut+Net'!$B$6:$AN$88,39,FALSE))</f>
        <v>274</v>
      </c>
      <c r="F55" s="117" t="str">
        <f>IF(ISNA(VLOOKUP(B55,'Dames Brut+ Net'!$B$6:$AN$39,39,FALSE)),"",VLOOKUP(B55,'Dames Brut+ Net'!$B$6:$AN$39,39,FALSE))</f>
        <v/>
      </c>
      <c r="G55" s="92" t="str">
        <f>IF(ISNA(VLOOKUP(B55,'Super Vétérans Brut + Net'!$B$6:$AN$19,39,FALSE)),"",VLOOKUP(B55,'Super Vétérans Brut + Net'!$B$6:$AN$19,39,FALSE))</f>
        <v/>
      </c>
      <c r="H55" s="55"/>
      <c r="I55" s="32"/>
      <c r="J55" s="32"/>
      <c r="K55" s="100"/>
      <c r="L55" s="54"/>
    </row>
    <row r="56" spans="1:12" s="15" customFormat="1" ht="18.600000000000001" thickBot="1">
      <c r="A56" s="5"/>
      <c r="B56" s="160" t="s">
        <v>118</v>
      </c>
      <c r="C56" s="124"/>
      <c r="D56" s="39" t="s">
        <v>26</v>
      </c>
      <c r="E56" s="116">
        <f>IF(ISNA(VLOOKUP(B56,'Messieurs Brut+Net'!$B$6:$AN$88,39,FALSE)),"",VLOOKUP(B56,'Messieurs Brut+Net'!$B$6:$AN$88,39,FALSE))</f>
        <v>295</v>
      </c>
      <c r="F56" s="117" t="str">
        <f>IF(ISNA(VLOOKUP(B56,'Dames Brut+ Net'!$B$6:$AN$39,39,FALSE)),"",VLOOKUP(B56,'Dames Brut+ Net'!$B$6:$AN$39,39,FALSE))</f>
        <v/>
      </c>
      <c r="G56" s="92" t="str">
        <f>IF(ISNA(VLOOKUP(B56,'Super Vétérans Brut + Net'!$B$6:$AN$19,39,FALSE)),"",VLOOKUP(B56,'Super Vétérans Brut + Net'!$B$6:$AN$19,39,FALSE))</f>
        <v/>
      </c>
      <c r="H56" s="125"/>
      <c r="I56" s="109"/>
      <c r="J56" s="109"/>
      <c r="K56" s="100"/>
      <c r="L56" s="54"/>
    </row>
    <row r="57" spans="1:12" ht="18.600000000000001" thickBot="1">
      <c r="B57" s="114" t="s">
        <v>60</v>
      </c>
      <c r="C57" s="17"/>
      <c r="D57" s="40" t="s">
        <v>36</v>
      </c>
      <c r="E57" s="116">
        <f>IF(ISNA(VLOOKUP(B57,'Messieurs Brut+Net'!$B$6:$AN$88,39,FALSE)),"",VLOOKUP(B57,'Messieurs Brut+Net'!$B$6:$AN$88,39,FALSE))</f>
        <v>312</v>
      </c>
      <c r="F57" s="117" t="str">
        <f>IF(ISNA(VLOOKUP(B57,'Dames Brut+ Net'!$B$6:$AN$39,39,FALSE)),"",VLOOKUP(B57,'Dames Brut+ Net'!$B$6:$AN$39,39,FALSE))</f>
        <v/>
      </c>
      <c r="G57" s="92" t="str">
        <f>IF(ISNA(VLOOKUP(B57,'Super Vétérans Brut + Net'!$B$6:$AN$19,39,FALSE)),"",VLOOKUP(B57,'Super Vétérans Brut + Net'!$B$6:$AN$19,39,FALSE))</f>
        <v/>
      </c>
      <c r="H57" s="55"/>
      <c r="I57" s="32"/>
      <c r="J57" s="32"/>
      <c r="K57" s="100"/>
      <c r="L57" s="54"/>
    </row>
    <row r="58" spans="1:12" ht="18.600000000000001" thickBot="1">
      <c r="B58" s="114" t="s">
        <v>109</v>
      </c>
      <c r="C58" s="17"/>
      <c r="D58" s="40" t="s">
        <v>36</v>
      </c>
      <c r="E58" s="116">
        <f>IF(ISNA(VLOOKUP(B58,'Messieurs Brut+Net'!$B$6:$AN$88,39,FALSE)),"",VLOOKUP(B58,'Messieurs Brut+Net'!$B$6:$AN$88,39,FALSE))</f>
        <v>81</v>
      </c>
      <c r="F58" s="117" t="str">
        <f>IF(ISNA(VLOOKUP(B58,'Dames Brut+ Net'!$B$6:$AN$39,39,FALSE)),"",VLOOKUP(B58,'Dames Brut+ Net'!$B$6:$AN$39,39,FALSE))</f>
        <v/>
      </c>
      <c r="G58" s="92" t="str">
        <f>IF(ISNA(VLOOKUP(B58,'Super Vétérans Brut + Net'!$B$6:$AN$19,39,FALSE)),"",VLOOKUP(B58,'Super Vétérans Brut + Net'!$B$6:$AN$19,39,FALSE))</f>
        <v/>
      </c>
      <c r="H58" s="55"/>
      <c r="I58" s="32"/>
      <c r="J58" s="32"/>
      <c r="K58" s="100"/>
      <c r="L58" s="54"/>
    </row>
    <row r="59" spans="1:12" ht="18.600000000000001" thickBot="1">
      <c r="B59" s="113" t="s">
        <v>155</v>
      </c>
      <c r="C59" s="17"/>
      <c r="D59" s="40" t="s">
        <v>36</v>
      </c>
      <c r="E59" s="116" t="str">
        <f>IF(ISNA(VLOOKUP(B59,'Messieurs Brut+Net'!$B$6:$AN$88,39,FALSE)),"",VLOOKUP(B59,'Messieurs Brut+Net'!$B$6:$AN$88,39,FALSE))</f>
        <v/>
      </c>
      <c r="F59" s="117" t="str">
        <f>IF(ISNA(VLOOKUP(B59,'Dames Brut+ Net'!$B$6:$AN$39,39,FALSE)),"",VLOOKUP(B59,'Dames Brut+ Net'!$B$6:$AN$39,39,FALSE))</f>
        <v/>
      </c>
      <c r="G59" s="92">
        <f>IF(ISNA(VLOOKUP(B59,'Super Vétérans Brut + Net'!$B$6:$AN$19,39,FALSE)),"",VLOOKUP(B59,'Super Vétérans Brut + Net'!$B$6:$AN$19,39,FALSE))</f>
        <v>312</v>
      </c>
      <c r="H59" s="55"/>
      <c r="I59" s="32"/>
      <c r="J59" s="32"/>
      <c r="K59" s="100"/>
      <c r="L59" s="54"/>
    </row>
    <row r="60" spans="1:12" ht="18.600000000000001" thickBot="1">
      <c r="B60" s="79" t="s">
        <v>147</v>
      </c>
      <c r="C60" s="17"/>
      <c r="D60" s="40" t="s">
        <v>36</v>
      </c>
      <c r="E60" s="116" t="str">
        <f>IF(ISNA(VLOOKUP(B60,'Messieurs Brut+Net'!$B$6:$AN$88,39,FALSE)),"",VLOOKUP(B60,'Messieurs Brut+Net'!$B$6:$AN$88,39,FALSE))</f>
        <v/>
      </c>
      <c r="F60" s="117">
        <f>IF(ISNA(VLOOKUP(B60,'Dames Brut+ Net'!$B$6:$AN$39,39,FALSE)),"",VLOOKUP(B60,'Dames Brut+ Net'!$B$6:$AN$39,39,FALSE))</f>
        <v>46</v>
      </c>
      <c r="G60" s="92" t="str">
        <f>IF(ISNA(VLOOKUP(B60,'Super Vétérans Brut + Net'!$B$6:$AN$19,39,FALSE)),"",VLOOKUP(B60,'Super Vétérans Brut + Net'!$B$6:$AN$19,39,FALSE))</f>
        <v/>
      </c>
      <c r="H60" s="55"/>
      <c r="I60" s="32"/>
      <c r="J60" s="32"/>
      <c r="K60" s="100"/>
      <c r="L60" s="54"/>
    </row>
    <row r="61" spans="1:12" ht="18.600000000000001" thickBot="1">
      <c r="B61" s="114" t="s">
        <v>58</v>
      </c>
      <c r="C61" s="17"/>
      <c r="D61" s="40" t="s">
        <v>36</v>
      </c>
      <c r="E61" s="116">
        <f>IF(ISNA(VLOOKUP(B61,'Messieurs Brut+Net'!$B$6:$AN$88,39,FALSE)),"",VLOOKUP(B61,'Messieurs Brut+Net'!$B$6:$AN$88,39,FALSE))</f>
        <v>314</v>
      </c>
      <c r="F61" s="117" t="str">
        <f>IF(ISNA(VLOOKUP(B61,'Dames Brut+ Net'!$B$6:$AN$39,39,FALSE)),"",VLOOKUP(B61,'Dames Brut+ Net'!$B$6:$AN$39,39,FALSE))</f>
        <v/>
      </c>
      <c r="G61" s="92" t="str">
        <f>IF(ISNA(VLOOKUP(B61,'Super Vétérans Brut + Net'!$B$6:$AN$19,39,FALSE)),"",VLOOKUP(B61,'Super Vétérans Brut + Net'!$B$6:$AN$19,39,FALSE))</f>
        <v/>
      </c>
      <c r="H61" s="55"/>
      <c r="I61" s="32"/>
      <c r="J61" s="32"/>
      <c r="K61" s="100"/>
      <c r="L61" s="54"/>
    </row>
    <row r="62" spans="1:12" ht="18.600000000000001" thickBot="1">
      <c r="B62" s="23" t="s">
        <v>158</v>
      </c>
      <c r="C62" s="17"/>
      <c r="D62" s="40" t="s">
        <v>36</v>
      </c>
      <c r="E62" s="116" t="str">
        <f>IF(ISNA(VLOOKUP(B62,'Messieurs Brut+Net'!$B$6:$AN$88,39,FALSE)),"",VLOOKUP(B62,'Messieurs Brut+Net'!$B$6:$AN$88,39,FALSE))</f>
        <v/>
      </c>
      <c r="F62" s="117" t="str">
        <f>IF(ISNA(VLOOKUP(B62,'Dames Brut+ Net'!$B$6:$AN$39,39,FALSE)),"",VLOOKUP(B62,'Dames Brut+ Net'!$B$6:$AN$39,39,FALSE))</f>
        <v/>
      </c>
      <c r="G62" s="92" t="str">
        <f>IF(ISNA(VLOOKUP(B62,'Super Vétérans Brut + Net'!$B$6:$AN$19,39,FALSE)),"",VLOOKUP(B62,'Super Vétérans Brut + Net'!$B$6:$AN$19,39,FALSE))</f>
        <v/>
      </c>
      <c r="H62" s="55"/>
      <c r="I62" s="32"/>
      <c r="J62" s="32"/>
      <c r="K62" s="100"/>
      <c r="L62" s="54"/>
    </row>
    <row r="63" spans="1:12" ht="18.600000000000001" thickBot="1">
      <c r="B63" s="113" t="s">
        <v>80</v>
      </c>
      <c r="C63" s="17"/>
      <c r="D63" s="40" t="s">
        <v>36</v>
      </c>
      <c r="E63" s="116" t="str">
        <f>IF(ISNA(VLOOKUP(B63,'Messieurs Brut+Net'!$B$6:$AN$88,39,FALSE)),"",VLOOKUP(B63,'Messieurs Brut+Net'!$B$6:$AN$88,39,FALSE))</f>
        <v/>
      </c>
      <c r="F63" s="117" t="str">
        <f>IF(ISNA(VLOOKUP(B63,'Dames Brut+ Net'!$B$6:$AN$39,39,FALSE)),"",VLOOKUP(B63,'Dames Brut+ Net'!$B$6:$AN$39,39,FALSE))</f>
        <v/>
      </c>
      <c r="G63" s="92">
        <f>IF(ISNA(VLOOKUP(B63,'Super Vétérans Brut + Net'!$B$6:$AN$19,39,FALSE)),"",VLOOKUP(B63,'Super Vétérans Brut + Net'!$B$6:$AN$19,39,FALSE))</f>
        <v>243</v>
      </c>
      <c r="H63" s="55"/>
      <c r="I63" s="32"/>
      <c r="J63" s="32"/>
      <c r="K63" s="100"/>
      <c r="L63" s="54"/>
    </row>
    <row r="64" spans="1:12" ht="18.600000000000001" thickBot="1">
      <c r="B64" s="23" t="s">
        <v>66</v>
      </c>
      <c r="C64" s="17"/>
      <c r="D64" s="40" t="s">
        <v>36</v>
      </c>
      <c r="E64" s="116" t="str">
        <f>IF(ISNA(VLOOKUP(B64,'Messieurs Brut+Net'!$B$6:$AN$88,39,FALSE)),"",VLOOKUP(B64,'Messieurs Brut+Net'!$B$6:$AN$88,39,FALSE))</f>
        <v/>
      </c>
      <c r="F64" s="117">
        <f>IF(ISNA(VLOOKUP(B64,'Dames Brut+ Net'!$B$6:$AN$39,39,FALSE)),"",VLOOKUP(B64,'Dames Brut+ Net'!$B$6:$AN$39,39,FALSE))</f>
        <v>183</v>
      </c>
      <c r="G64" s="92" t="str">
        <f>IF(ISNA(VLOOKUP(B64,'Super Vétérans Brut + Net'!$B$6:$AN$19,39,FALSE)),"",VLOOKUP(B64,'Super Vétérans Brut + Net'!$B$6:$AN$19,39,FALSE))</f>
        <v/>
      </c>
      <c r="H64" s="55"/>
      <c r="I64" s="32"/>
      <c r="J64" s="32"/>
      <c r="K64" s="100"/>
      <c r="L64" s="54"/>
    </row>
    <row r="65" spans="1:12" ht="18.600000000000001" thickBot="1">
      <c r="B65" s="114" t="s">
        <v>107</v>
      </c>
      <c r="C65" s="17"/>
      <c r="D65" s="40" t="s">
        <v>36</v>
      </c>
      <c r="E65" s="116">
        <f>IF(ISNA(VLOOKUP(B65,'Messieurs Brut+Net'!$B$6:$AN$88,39,FALSE)),"",VLOOKUP(B65,'Messieurs Brut+Net'!$B$6:$AN$88,39,FALSE))</f>
        <v>299</v>
      </c>
      <c r="F65" s="117" t="str">
        <f>IF(ISNA(VLOOKUP(B65,'Dames Brut+ Net'!$B$6:$AN$39,39,FALSE)),"",VLOOKUP(B65,'Dames Brut+ Net'!$B$6:$AN$39,39,FALSE))</f>
        <v/>
      </c>
      <c r="G65" s="92" t="str">
        <f>IF(ISNA(VLOOKUP(B65,'Super Vétérans Brut + Net'!$B$6:$AN$19,39,FALSE)),"",VLOOKUP(B65,'Super Vétérans Brut + Net'!$B$6:$AN$19,39,FALSE))</f>
        <v/>
      </c>
      <c r="H65" s="55"/>
      <c r="I65" s="32"/>
      <c r="J65" s="32"/>
      <c r="K65" s="100"/>
      <c r="L65" s="54"/>
    </row>
    <row r="66" spans="1:12" ht="18.600000000000001" thickBot="1">
      <c r="B66" s="113" t="s">
        <v>38</v>
      </c>
      <c r="C66" s="17"/>
      <c r="D66" s="40" t="s">
        <v>36</v>
      </c>
      <c r="E66" s="116" t="str">
        <f>IF(ISNA(VLOOKUP(B66,'Messieurs Brut+Net'!$B$6:$AN$88,39,FALSE)),"",VLOOKUP(B66,'Messieurs Brut+Net'!$B$6:$AN$88,39,FALSE))</f>
        <v/>
      </c>
      <c r="F66" s="117" t="str">
        <f>IF(ISNA(VLOOKUP(B66,'Dames Brut+ Net'!$B$6:$AN$39,39,FALSE)),"",VLOOKUP(B66,'Dames Brut+ Net'!$B$6:$AN$39,39,FALSE))</f>
        <v/>
      </c>
      <c r="G66" s="92">
        <f>IF(ISNA(VLOOKUP(B66,'Super Vétérans Brut + Net'!$B$6:$AN$19,39,FALSE)),"",VLOOKUP(B66,'Super Vétérans Brut + Net'!$B$6:$AN$19,39,FALSE))</f>
        <v>350</v>
      </c>
      <c r="H66" s="55"/>
      <c r="I66" s="32"/>
      <c r="J66" s="32"/>
      <c r="K66" s="100"/>
      <c r="L66" s="54"/>
    </row>
    <row r="67" spans="1:12" ht="18.600000000000001" thickBot="1">
      <c r="B67" s="23" t="s">
        <v>47</v>
      </c>
      <c r="C67" s="17"/>
      <c r="D67" s="40" t="s">
        <v>36</v>
      </c>
      <c r="E67" s="116" t="str">
        <f>IF(ISNA(VLOOKUP(B67,'Messieurs Brut+Net'!$B$6:$AN$88,39,FALSE)),"",VLOOKUP(B67,'Messieurs Brut+Net'!$B$6:$AN$88,39,FALSE))</f>
        <v/>
      </c>
      <c r="F67" s="117">
        <f>IF(ISNA(VLOOKUP(B67,'Dames Brut+ Net'!$B$6:$AN$39,39,FALSE)),"",VLOOKUP(B67,'Dames Brut+ Net'!$B$6:$AN$39,39,FALSE))</f>
        <v>283</v>
      </c>
      <c r="G67" s="92" t="str">
        <f>IF(ISNA(VLOOKUP(B67,'Super Vétérans Brut + Net'!$B$6:$AN$19,39,FALSE)),"",VLOOKUP(B67,'Super Vétérans Brut + Net'!$B$6:$AN$19,39,FALSE))</f>
        <v/>
      </c>
      <c r="H67" s="55"/>
      <c r="I67" s="32"/>
      <c r="J67" s="32"/>
      <c r="K67" s="100"/>
      <c r="L67" s="54"/>
    </row>
    <row r="68" spans="1:12" ht="18.600000000000001" thickBot="1">
      <c r="B68" s="114" t="s">
        <v>7</v>
      </c>
      <c r="C68" s="17"/>
      <c r="D68" s="40" t="s">
        <v>36</v>
      </c>
      <c r="E68" s="116">
        <f>IF(ISNA(VLOOKUP(B68,'Messieurs Brut+Net'!$B$6:$AN$88,39,FALSE)),"",VLOOKUP(B68,'Messieurs Brut+Net'!$B$6:$AN$88,39,FALSE))</f>
        <v>351</v>
      </c>
      <c r="F68" s="117" t="str">
        <f>IF(ISNA(VLOOKUP(B68,'Dames Brut+ Net'!$B$6:$AN$39,39,FALSE)),"",VLOOKUP(B68,'Dames Brut+ Net'!$B$6:$AN$39,39,FALSE))</f>
        <v/>
      </c>
      <c r="G68" s="92" t="str">
        <f>IF(ISNA(VLOOKUP(B68,'Super Vétérans Brut + Net'!$B$6:$AN$19,39,FALSE)),"",VLOOKUP(B68,'Super Vétérans Brut + Net'!$B$6:$AN$19,39,FALSE))</f>
        <v/>
      </c>
      <c r="H68" s="78">
        <f>SUM(LARGE(E57:E81,1)+(LARGE(E57:E81,2)+(LARGE(E57:E81,3))))</f>
        <v>1028</v>
      </c>
      <c r="I68" s="48">
        <f>SUM(LARGE(F57:F81,1))</f>
        <v>333</v>
      </c>
      <c r="J68" s="82">
        <f>SUM(LARGE(G57:G81,1))</f>
        <v>350</v>
      </c>
      <c r="K68" s="98">
        <f>H68+I68+J68</f>
        <v>1711</v>
      </c>
      <c r="L68" s="94">
        <f>RANK(K68,$K$27:$K$125,0)</f>
        <v>1</v>
      </c>
    </row>
    <row r="69" spans="1:12" ht="18.600000000000001" thickBot="1">
      <c r="B69" s="23" t="s">
        <v>67</v>
      </c>
      <c r="C69" s="17"/>
      <c r="D69" s="40" t="s">
        <v>36</v>
      </c>
      <c r="E69" s="116" t="str">
        <f>IF(ISNA(VLOOKUP(B69,'Messieurs Brut+Net'!$B$6:$AN$88,39,FALSE)),"",VLOOKUP(B69,'Messieurs Brut+Net'!$B$6:$AN$88,39,FALSE))</f>
        <v/>
      </c>
      <c r="F69" s="117">
        <f>IF(ISNA(VLOOKUP(B69,'Dames Brut+ Net'!$B$6:$AN$39,39,FALSE)),"",VLOOKUP(B69,'Dames Brut+ Net'!$B$6:$AN$39,39,FALSE))</f>
        <v>212</v>
      </c>
      <c r="G69" s="92" t="str">
        <f>IF(ISNA(VLOOKUP(B69,'Super Vétérans Brut + Net'!$B$6:$AN$19,39,FALSE)),"",VLOOKUP(B69,'Super Vétérans Brut + Net'!$B$6:$AN$19,39,FALSE))</f>
        <v/>
      </c>
      <c r="H69" s="55"/>
      <c r="I69" s="32"/>
      <c r="J69" s="32"/>
      <c r="K69" s="100"/>
      <c r="L69" s="54"/>
    </row>
    <row r="70" spans="1:12" ht="18.600000000000001" thickBot="1">
      <c r="B70" s="114" t="s">
        <v>110</v>
      </c>
      <c r="C70" s="17"/>
      <c r="D70" s="40" t="s">
        <v>36</v>
      </c>
      <c r="E70" s="116">
        <f>IF(ISNA(VLOOKUP(B70,'Messieurs Brut+Net'!$B$6:$AN$88,39,FALSE)),"",VLOOKUP(B70,'Messieurs Brut+Net'!$B$6:$AN$88,39,FALSE))</f>
        <v>245</v>
      </c>
      <c r="F70" s="117" t="str">
        <f>IF(ISNA(VLOOKUP(B70,'Dames Brut+ Net'!$B$6:$AN$39,39,FALSE)),"",VLOOKUP(B70,'Dames Brut+ Net'!$B$6:$AN$39,39,FALSE))</f>
        <v/>
      </c>
      <c r="G70" s="92" t="str">
        <f>IF(ISNA(VLOOKUP(B70,'Super Vétérans Brut + Net'!$B$6:$AN$19,39,FALSE)),"",VLOOKUP(B70,'Super Vétérans Brut + Net'!$B$6:$AN$19,39,FALSE))</f>
        <v/>
      </c>
      <c r="H70" s="55"/>
      <c r="I70" s="32"/>
      <c r="J70" s="32"/>
      <c r="K70" s="100"/>
      <c r="L70" s="54"/>
    </row>
    <row r="71" spans="1:12" ht="18.600000000000001" thickBot="1">
      <c r="B71" s="23" t="s">
        <v>76</v>
      </c>
      <c r="C71" s="17"/>
      <c r="D71" s="40" t="s">
        <v>36</v>
      </c>
      <c r="E71" s="116" t="str">
        <f>IF(ISNA(VLOOKUP(B71,'Messieurs Brut+Net'!$B$6:$AN$88,39,FALSE)),"",VLOOKUP(B71,'Messieurs Brut+Net'!$B$6:$AN$88,39,FALSE))</f>
        <v/>
      </c>
      <c r="F71" s="117">
        <f>IF(ISNA(VLOOKUP(B71,'Dames Brut+ Net'!$B$6:$AN$39,39,FALSE)),"",VLOOKUP(B71,'Dames Brut+ Net'!$B$6:$AN$39,39,FALSE))</f>
        <v>295</v>
      </c>
      <c r="G71" s="92" t="str">
        <f>IF(ISNA(VLOOKUP(B71,'Super Vétérans Brut + Net'!$B$6:$AN$19,39,FALSE)),"",VLOOKUP(B71,'Super Vétérans Brut + Net'!$B$6:$AN$19,39,FALSE))</f>
        <v/>
      </c>
      <c r="H71" s="55"/>
      <c r="I71" s="32"/>
      <c r="J71" s="32"/>
      <c r="K71" s="100"/>
      <c r="L71" s="54"/>
    </row>
    <row r="72" spans="1:12" ht="18.600000000000001" thickBot="1">
      <c r="B72" s="114" t="s">
        <v>106</v>
      </c>
      <c r="C72" s="17"/>
      <c r="D72" s="40" t="s">
        <v>36</v>
      </c>
      <c r="E72" s="116">
        <f>IF(ISNA(VLOOKUP(B72,'Messieurs Brut+Net'!$B$6:$AN$88,39,FALSE)),"",VLOOKUP(B72,'Messieurs Brut+Net'!$B$6:$AN$88,39,FALSE))</f>
        <v>183</v>
      </c>
      <c r="F72" s="117" t="str">
        <f>IF(ISNA(VLOOKUP(B72,'Dames Brut+ Net'!$B$6:$AN$39,39,FALSE)),"",VLOOKUP(B72,'Dames Brut+ Net'!$B$6:$AN$39,39,FALSE))</f>
        <v/>
      </c>
      <c r="G72" s="92" t="str">
        <f>IF(ISNA(VLOOKUP(B72,'Super Vétérans Brut + Net'!$B$6:$AN$19,39,FALSE)),"",VLOOKUP(B72,'Super Vétérans Brut + Net'!$B$6:$AN$19,39,FALSE))</f>
        <v/>
      </c>
      <c r="H72" s="55"/>
      <c r="I72" s="32"/>
      <c r="J72" s="32"/>
      <c r="K72" s="100"/>
      <c r="L72" s="54"/>
    </row>
    <row r="73" spans="1:12" ht="18.600000000000001" thickBot="1">
      <c r="B73" s="114" t="s">
        <v>35</v>
      </c>
      <c r="C73" s="17"/>
      <c r="D73" s="40" t="s">
        <v>36</v>
      </c>
      <c r="E73" s="116">
        <f>IF(ISNA(VLOOKUP(B73,'Messieurs Brut+Net'!$B$6:$AN$88,39,FALSE)),"",VLOOKUP(B73,'Messieurs Brut+Net'!$B$6:$AN$88,39,FALSE))</f>
        <v>361</v>
      </c>
      <c r="F73" s="117" t="str">
        <f>IF(ISNA(VLOOKUP(B73,'Dames Brut+ Net'!$B$6:$AN$39,39,FALSE)),"",VLOOKUP(B73,'Dames Brut+ Net'!$B$6:$AN$39,39,FALSE))</f>
        <v/>
      </c>
      <c r="G73" s="92" t="str">
        <f>IF(ISNA(VLOOKUP(B73,'Super Vétérans Brut + Net'!$B$6:$AN$19,39,FALSE)),"",VLOOKUP(B73,'Super Vétérans Brut + Net'!$B$6:$AN$19,39,FALSE))</f>
        <v/>
      </c>
      <c r="H73" s="55"/>
      <c r="I73" s="32"/>
      <c r="J73" s="32"/>
      <c r="K73" s="100"/>
      <c r="L73" s="54"/>
    </row>
    <row r="74" spans="1:12" ht="18.600000000000001" thickBot="1">
      <c r="B74" s="114" t="s">
        <v>23</v>
      </c>
      <c r="C74" s="17"/>
      <c r="D74" s="40" t="s">
        <v>36</v>
      </c>
      <c r="E74" s="116">
        <f>IF(ISNA(VLOOKUP(B74,'Messieurs Brut+Net'!$B$6:$AN$88,39,FALSE)),"",VLOOKUP(B74,'Messieurs Brut+Net'!$B$6:$AN$88,39,FALSE))</f>
        <v>275</v>
      </c>
      <c r="F74" s="117" t="str">
        <f>IF(ISNA(VLOOKUP(B74,'Dames Brut+ Net'!$B$6:$AN$39,39,FALSE)),"",VLOOKUP(B74,'Dames Brut+ Net'!$B$6:$AN$39,39,FALSE))</f>
        <v/>
      </c>
      <c r="G74" s="92" t="str">
        <f>IF(ISNA(VLOOKUP(B74,'Super Vétérans Brut + Net'!$B$6:$AN$19,39,FALSE)),"",VLOOKUP(B74,'Super Vétérans Brut + Net'!$B$6:$AN$19,39,FALSE))</f>
        <v/>
      </c>
      <c r="H74" s="55"/>
      <c r="I74" s="32"/>
      <c r="J74" s="32"/>
      <c r="K74" s="100"/>
      <c r="L74" s="54"/>
    </row>
    <row r="75" spans="1:12" ht="18.600000000000001" thickBot="1">
      <c r="B75" s="23" t="s">
        <v>149</v>
      </c>
      <c r="C75" s="17"/>
      <c r="D75" s="40" t="s">
        <v>36</v>
      </c>
      <c r="E75" s="116" t="str">
        <f>IF(ISNA(VLOOKUP(B75,'Messieurs Brut+Net'!$B$6:$AN$88,39,FALSE)),"",VLOOKUP(B75,'Messieurs Brut+Net'!$B$6:$AN$88,39,FALSE))</f>
        <v/>
      </c>
      <c r="F75" s="117">
        <f>IF(ISNA(VLOOKUP(B75,'Dames Brut+ Net'!$B$6:$AN$39,39,FALSE)),"",VLOOKUP(B75,'Dames Brut+ Net'!$B$6:$AN$39,39,FALSE))</f>
        <v>49</v>
      </c>
      <c r="G75" s="92" t="str">
        <f>IF(ISNA(VLOOKUP(B75,'Super Vétérans Brut + Net'!$B$6:$AN$19,39,FALSE)),"",VLOOKUP(B75,'Super Vétérans Brut + Net'!$B$6:$AN$19,39,FALSE))</f>
        <v/>
      </c>
      <c r="H75" s="55"/>
      <c r="I75" s="32"/>
      <c r="J75" s="32"/>
      <c r="K75" s="100"/>
      <c r="L75" s="54"/>
    </row>
    <row r="76" spans="1:12" ht="18.600000000000001" thickBot="1">
      <c r="B76" s="23" t="s">
        <v>46</v>
      </c>
      <c r="C76" s="17"/>
      <c r="D76" s="40" t="s">
        <v>36</v>
      </c>
      <c r="E76" s="116" t="str">
        <f>IF(ISNA(VLOOKUP(B76,'Messieurs Brut+Net'!$B$6:$AN$88,39,FALSE)),"",VLOOKUP(B76,'Messieurs Brut+Net'!$B$6:$AN$88,39,FALSE))</f>
        <v/>
      </c>
      <c r="F76" s="117">
        <f>IF(ISNA(VLOOKUP(B76,'Dames Brut+ Net'!$B$6:$AN$39,39,FALSE)),"",VLOOKUP(B76,'Dames Brut+ Net'!$B$6:$AN$39,39,FALSE))</f>
        <v>333</v>
      </c>
      <c r="G76" s="92" t="str">
        <f>IF(ISNA(VLOOKUP(B76,'Super Vétérans Brut + Net'!$B$6:$AN$19,39,FALSE)),"",VLOOKUP(B76,'Super Vétérans Brut + Net'!$B$6:$AN$19,39,FALSE))</f>
        <v/>
      </c>
      <c r="H76" s="55"/>
      <c r="I76" s="32"/>
      <c r="J76" s="32"/>
      <c r="K76" s="100"/>
      <c r="L76" s="54"/>
    </row>
    <row r="77" spans="1:12" ht="18.600000000000001" thickBot="1">
      <c r="B77" s="23" t="s">
        <v>65</v>
      </c>
      <c r="C77" s="17"/>
      <c r="D77" s="40" t="s">
        <v>36</v>
      </c>
      <c r="E77" s="116" t="str">
        <f>IF(ISNA(VLOOKUP(B77,'Messieurs Brut+Net'!$B$6:$AN$88,39,FALSE)),"",VLOOKUP(B77,'Messieurs Brut+Net'!$B$6:$AN$88,39,FALSE))</f>
        <v/>
      </c>
      <c r="F77" s="117">
        <f>IF(ISNA(VLOOKUP(B77,'Dames Brut+ Net'!$B$6:$AN$39,39,FALSE)),"",VLOOKUP(B77,'Dames Brut+ Net'!$B$6:$AN$39,39,FALSE))</f>
        <v>91</v>
      </c>
      <c r="G77" s="92" t="str">
        <f>IF(ISNA(VLOOKUP(B77,'Super Vétérans Brut + Net'!$B$6:$AN$19,39,FALSE)),"",VLOOKUP(B77,'Super Vétérans Brut + Net'!$B$6:$AN$19,39,FALSE))</f>
        <v/>
      </c>
      <c r="H77" s="55"/>
      <c r="I77" s="32"/>
      <c r="J77" s="32"/>
      <c r="K77" s="100"/>
      <c r="L77" s="54"/>
    </row>
    <row r="78" spans="1:12" ht="18.600000000000001" thickBot="1">
      <c r="B78" s="114" t="s">
        <v>42</v>
      </c>
      <c r="C78" s="17"/>
      <c r="D78" s="40" t="s">
        <v>36</v>
      </c>
      <c r="E78" s="116">
        <f>IF(ISNA(VLOOKUP(B78,'Messieurs Brut+Net'!$B$6:$AN$88,39,FALSE)),"",VLOOKUP(B78,'Messieurs Brut+Net'!$B$6:$AN$88,39,FALSE))</f>
        <v>236</v>
      </c>
      <c r="F78" s="117" t="str">
        <f>IF(ISNA(VLOOKUP(B78,'Dames Brut+ Net'!$B$6:$AN$39,39,FALSE)),"",VLOOKUP(B78,'Dames Brut+ Net'!$B$6:$AN$39,39,FALSE))</f>
        <v/>
      </c>
      <c r="G78" s="92" t="str">
        <f>IF(ISNA(VLOOKUP(B78,'Super Vétérans Brut + Net'!$B$6:$AN$19,39,FALSE)),"",VLOOKUP(B78,'Super Vétérans Brut + Net'!$B$6:$AN$19,39,FALSE))</f>
        <v/>
      </c>
      <c r="H78" s="55"/>
      <c r="I78" s="32"/>
      <c r="J78" s="32"/>
      <c r="K78" s="100"/>
      <c r="L78" s="54"/>
    </row>
    <row r="79" spans="1:12" s="15" customFormat="1" ht="18.600000000000001" thickBot="1">
      <c r="A79" s="5"/>
      <c r="B79" s="114" t="s">
        <v>108</v>
      </c>
      <c r="C79" s="17"/>
      <c r="D79" s="40" t="s">
        <v>36</v>
      </c>
      <c r="E79" s="116">
        <f>IF(ISNA(VLOOKUP(B79,'Messieurs Brut+Net'!$B$6:$AN$88,39,FALSE)),"",VLOOKUP(B79,'Messieurs Brut+Net'!$B$6:$AN$88,39,FALSE))</f>
        <v>316</v>
      </c>
      <c r="F79" s="117" t="str">
        <f>IF(ISNA(VLOOKUP(B79,'Dames Brut+ Net'!$B$6:$AN$39,39,FALSE)),"",VLOOKUP(B79,'Dames Brut+ Net'!$B$6:$AN$39,39,FALSE))</f>
        <v/>
      </c>
      <c r="G79" s="92" t="str">
        <f>IF(ISNA(VLOOKUP(B79,'Super Vétérans Brut + Net'!$B$6:$AN$19,39,FALSE)),"",VLOOKUP(B79,'Super Vétérans Brut + Net'!$B$6:$AN$19,39,FALSE))</f>
        <v/>
      </c>
      <c r="H79" s="55"/>
      <c r="I79" s="32"/>
      <c r="J79" s="32"/>
      <c r="K79" s="100"/>
      <c r="L79" s="54"/>
    </row>
    <row r="80" spans="1:12" s="15" customFormat="1" ht="18.600000000000001" thickBot="1">
      <c r="A80" s="5"/>
      <c r="B80" s="114" t="s">
        <v>111</v>
      </c>
      <c r="C80" s="17"/>
      <c r="D80" s="40" t="s">
        <v>36</v>
      </c>
      <c r="E80" s="116">
        <f>IF(ISNA(VLOOKUP(B80,'Messieurs Brut+Net'!$B$6:$AN$88,39,FALSE)),"",VLOOKUP(B80,'Messieurs Brut+Net'!$B$6:$AN$88,39,FALSE))</f>
        <v>287</v>
      </c>
      <c r="F80" s="117" t="str">
        <f>IF(ISNA(VLOOKUP(B80,'Dames Brut+ Net'!$B$6:$AN$39,39,FALSE)),"",VLOOKUP(B80,'Dames Brut+ Net'!$B$6:$AN$39,39,FALSE))</f>
        <v/>
      </c>
      <c r="G80" s="92" t="str">
        <f>IF(ISNA(VLOOKUP(B80,'Super Vétérans Brut + Net'!$B$6:$AN$19,39,FALSE)),"",VLOOKUP(B80,'Super Vétérans Brut + Net'!$B$6:$AN$19,39,FALSE))</f>
        <v/>
      </c>
      <c r="H80" s="55"/>
      <c r="I80" s="32"/>
      <c r="J80" s="32"/>
      <c r="K80" s="100"/>
      <c r="L80" s="54"/>
    </row>
    <row r="81" spans="1:12" ht="18.600000000000001" thickBot="1">
      <c r="B81" s="114" t="s">
        <v>59</v>
      </c>
      <c r="C81" s="17"/>
      <c r="D81" s="40" t="s">
        <v>36</v>
      </c>
      <c r="E81" s="116" t="str">
        <f>IF(ISNA(VLOOKUP(B81,'Messieurs Brut+Net'!$B$6:$AN$88,39,FALSE)),"",VLOOKUP(B81,'Messieurs Brut+Net'!$B$6:$AN$88,39,FALSE))</f>
        <v/>
      </c>
      <c r="F81" s="117" t="str">
        <f>IF(ISNA(VLOOKUP(B81,'Dames Brut+ Net'!$B$6:$AN$39,39,FALSE)),"",VLOOKUP(B81,'Dames Brut+ Net'!$B$6:$AN$39,39,FALSE))</f>
        <v/>
      </c>
      <c r="G81" s="92" t="str">
        <f>IF(ISNA(VLOOKUP(B81,'Super Vétérans Brut + Net'!$B$6:$AN$19,39,FALSE)),"",VLOOKUP(B81,'Super Vétérans Brut + Net'!$B$6:$AN$19,39,FALSE))</f>
        <v/>
      </c>
      <c r="H81" s="55"/>
      <c r="I81" s="32"/>
      <c r="J81" s="32"/>
      <c r="K81" s="100"/>
      <c r="L81" s="54"/>
    </row>
    <row r="82" spans="1:12" ht="18.600000000000001" thickBot="1">
      <c r="B82" s="114" t="s">
        <v>44</v>
      </c>
      <c r="C82" s="17"/>
      <c r="D82" s="41" t="s">
        <v>31</v>
      </c>
      <c r="E82" s="116">
        <f>IF(ISNA(VLOOKUP(B82,'Messieurs Brut+Net'!$B$6:$AN$88,39,FALSE)),"",VLOOKUP(B82,'Messieurs Brut+Net'!$B$6:$AN$88,39,FALSE))</f>
        <v>124</v>
      </c>
      <c r="F82" s="117" t="str">
        <f>IF(ISNA(VLOOKUP(B82,'Dames Brut+ Net'!$B$6:$AN$39,39,FALSE)),"",VLOOKUP(B82,'Dames Brut+ Net'!$B$6:$AN$39,39,FALSE))</f>
        <v/>
      </c>
      <c r="G82" s="92" t="str">
        <f>IF(ISNA(VLOOKUP(B82,'Super Vétérans Brut + Net'!$B$6:$AN$19,39,FALSE)),"",VLOOKUP(B82,'Super Vétérans Brut + Net'!$B$6:$AN$19,39,FALSE))</f>
        <v/>
      </c>
      <c r="H82" s="55"/>
      <c r="I82" s="32"/>
      <c r="J82" s="32"/>
      <c r="K82" s="102"/>
      <c r="L82" s="80"/>
    </row>
    <row r="83" spans="1:12" ht="18.600000000000001" thickBot="1">
      <c r="B83" s="114" t="s">
        <v>41</v>
      </c>
      <c r="C83" s="17"/>
      <c r="D83" s="83" t="s">
        <v>31</v>
      </c>
      <c r="E83" s="116" t="str">
        <f>IF(ISNA(VLOOKUP(B83,'Messieurs Brut+Net'!$B$6:$AN$88,39,FALSE)),"",VLOOKUP(B83,'Messieurs Brut+Net'!$B$6:$AN$88,39,FALSE))</f>
        <v/>
      </c>
      <c r="F83" s="117">
        <v>0</v>
      </c>
      <c r="G83" s="92" t="str">
        <f>IF(ISNA(VLOOKUP(B83,'Super Vétérans Brut + Net'!$B$6:$AN$19,39,FALSE)),"",VLOOKUP(B83,'Super Vétérans Brut + Net'!$B$6:$AN$19,39,FALSE))</f>
        <v/>
      </c>
      <c r="H83" s="55"/>
      <c r="I83" s="32"/>
      <c r="J83" s="32"/>
      <c r="K83" s="102"/>
      <c r="L83" s="80"/>
    </row>
    <row r="84" spans="1:12" ht="18.600000000000001" thickBot="1">
      <c r="B84" s="114" t="s">
        <v>28</v>
      </c>
      <c r="C84" s="17"/>
      <c r="D84" s="83" t="s">
        <v>31</v>
      </c>
      <c r="E84" s="116">
        <f>IF(ISNA(VLOOKUP(B84,'Messieurs Brut+Net'!$B$6:$AN$88,39,FALSE)),"",VLOOKUP(B84,'Messieurs Brut+Net'!$B$6:$AN$88,39,FALSE))</f>
        <v>311</v>
      </c>
      <c r="F84" s="117" t="str">
        <f>IF(ISNA(VLOOKUP(B84,'Dames Brut+ Net'!$B$6:$AN$39,39,FALSE)),"",VLOOKUP(B84,'Dames Brut+ Net'!$B$6:$AN$39,39,FALSE))</f>
        <v/>
      </c>
      <c r="G84" s="92" t="str">
        <f>IF(ISNA(VLOOKUP(B84,'Super Vétérans Brut + Net'!$B$6:$AN$19,39,FALSE)),"",VLOOKUP(B84,'Super Vétérans Brut + Net'!$B$6:$AN$19,39,FALSE))</f>
        <v/>
      </c>
      <c r="H84" s="78">
        <f>SUM(LARGE(E82:E89,1)+(LARGE(E82:E89,2)+(LARGE(E82:E89,3))))</f>
        <v>813</v>
      </c>
      <c r="I84" s="48">
        <f>SUM(LARGE(F82:F89,1))</f>
        <v>46</v>
      </c>
      <c r="J84" s="82">
        <f>SUM(LARGE(G82:G88,1))</f>
        <v>157</v>
      </c>
      <c r="K84" s="98">
        <f t="shared" ref="K84" si="2">H84+I84+J84</f>
        <v>1016</v>
      </c>
      <c r="L84" s="54">
        <f>RANK(K84,$K$27:$K$125,0)</f>
        <v>6</v>
      </c>
    </row>
    <row r="85" spans="1:12" s="15" customFormat="1" ht="18.600000000000001" thickBot="1">
      <c r="A85" s="5"/>
      <c r="B85" s="114" t="s">
        <v>123</v>
      </c>
      <c r="C85" s="17"/>
      <c r="D85" s="83" t="s">
        <v>31</v>
      </c>
      <c r="E85" s="116">
        <f>IF(ISNA(VLOOKUP(B85,'Messieurs Brut+Net'!$B$6:$AN$88,39,FALSE)),"",VLOOKUP(B85,'Messieurs Brut+Net'!$B$6:$AN$88,39,FALSE))</f>
        <v>231</v>
      </c>
      <c r="F85" s="117" t="str">
        <f>IF(ISNA(VLOOKUP(B85,'Dames Brut+ Net'!$B$6:$AN$39,39,FALSE)),"",VLOOKUP(B85,'Dames Brut+ Net'!$B$6:$AN$39,39,FALSE))</f>
        <v/>
      </c>
      <c r="G85" s="92" t="str">
        <f>IF(ISNA(VLOOKUP(B85,'Super Vétérans Brut + Net'!$B$6:$AN$19,39,FALSE)),"",VLOOKUP(B85,'Super Vétérans Brut + Net'!$B$6:$AN$19,39,FALSE))</f>
        <v/>
      </c>
      <c r="H85" s="55"/>
      <c r="I85" s="32"/>
      <c r="J85" s="32"/>
      <c r="K85" s="118"/>
      <c r="L85" s="54"/>
    </row>
    <row r="86" spans="1:12" s="15" customFormat="1" ht="18.600000000000001" thickBot="1">
      <c r="A86" s="5"/>
      <c r="B86" s="114" t="s">
        <v>121</v>
      </c>
      <c r="C86" s="17"/>
      <c r="D86" s="83" t="s">
        <v>31</v>
      </c>
      <c r="E86" s="116">
        <f>IF(ISNA(VLOOKUP(B86,'Messieurs Brut+Net'!$B$6:$AN$88,39,FALSE)),"",VLOOKUP(B86,'Messieurs Brut+Net'!$B$6:$AN$88,39,FALSE))</f>
        <v>148</v>
      </c>
      <c r="F86" s="117" t="str">
        <f>IF(ISNA(VLOOKUP(B86,'Dames Brut+ Net'!$B$6:$AN$39,39,FALSE)),"",VLOOKUP(B86,'Dames Brut+ Net'!$B$6:$AN$39,39,FALSE))</f>
        <v/>
      </c>
      <c r="G86" s="92" t="str">
        <f>IF(ISNA(VLOOKUP(B86,'Super Vétérans Brut + Net'!$B$6:$AN$19,39,FALSE)),"",VLOOKUP(B86,'Super Vétérans Brut + Net'!$B$6:$AN$19,39,FALSE))</f>
        <v/>
      </c>
      <c r="H86" s="55"/>
      <c r="I86" s="32"/>
      <c r="J86" s="32"/>
      <c r="K86" s="102"/>
      <c r="L86" s="80"/>
    </row>
    <row r="87" spans="1:12" s="15" customFormat="1" ht="18.600000000000001" thickBot="1">
      <c r="A87" s="5"/>
      <c r="B87" s="114" t="s">
        <v>122</v>
      </c>
      <c r="C87" s="17"/>
      <c r="D87" s="83" t="s">
        <v>31</v>
      </c>
      <c r="E87" s="116">
        <f>IF(ISNA(VLOOKUP(B87,'Messieurs Brut+Net'!$B$6:$AN$88,39,FALSE)),"",VLOOKUP(B87,'Messieurs Brut+Net'!$B$6:$AN$88,39,FALSE))</f>
        <v>271</v>
      </c>
      <c r="F87" s="117" t="str">
        <f>IF(ISNA(VLOOKUP(B87,'Dames Brut+ Net'!$B$6:$AN$39,39,FALSE)),"",VLOOKUP(B87,'Dames Brut+ Net'!$B$6:$AN$39,39,FALSE))</f>
        <v/>
      </c>
      <c r="G87" s="92" t="str">
        <f>IF(ISNA(VLOOKUP(B87,'Super Vétérans Brut + Net'!$B$6:$AN$19,39,FALSE)),"",VLOOKUP(B87,'Super Vétérans Brut + Net'!$B$6:$AN$19,39,FALSE))</f>
        <v/>
      </c>
      <c r="H87" s="55"/>
      <c r="I87" s="32"/>
      <c r="J87" s="32"/>
      <c r="K87" s="102"/>
      <c r="L87" s="80"/>
    </row>
    <row r="88" spans="1:12" s="15" customFormat="1" ht="18.600000000000001" thickBot="1">
      <c r="A88" s="5"/>
      <c r="B88" s="113" t="s">
        <v>186</v>
      </c>
      <c r="C88" s="17"/>
      <c r="D88" s="83" t="s">
        <v>31</v>
      </c>
      <c r="E88" s="116"/>
      <c r="F88" s="117"/>
      <c r="G88" s="92">
        <v>157</v>
      </c>
      <c r="H88" s="55"/>
      <c r="I88" s="32"/>
      <c r="J88" s="32"/>
      <c r="K88" s="111"/>
      <c r="L88" s="80"/>
    </row>
    <row r="89" spans="1:12" s="15" customFormat="1" ht="18.600000000000001" thickBot="1">
      <c r="A89" s="5"/>
      <c r="B89" s="23" t="s">
        <v>282</v>
      </c>
      <c r="C89" s="76"/>
      <c r="D89" s="134" t="s">
        <v>84</v>
      </c>
      <c r="E89" s="116"/>
      <c r="F89" s="117">
        <v>46</v>
      </c>
      <c r="G89" s="92"/>
      <c r="H89" s="125"/>
      <c r="I89" s="109"/>
      <c r="J89" s="109"/>
      <c r="K89" s="111"/>
      <c r="L89" s="80"/>
    </row>
    <row r="90" spans="1:12" ht="18.600000000000001" thickBot="1">
      <c r="B90" s="114" t="s">
        <v>53</v>
      </c>
      <c r="C90" s="17"/>
      <c r="D90" s="84" t="s">
        <v>17</v>
      </c>
      <c r="E90" s="116">
        <f>IF(ISNA(VLOOKUP(B90,'Messieurs Brut+Net'!$B$6:$AN$88,39,FALSE)),"",VLOOKUP(B90,'Messieurs Brut+Net'!$B$6:$AN$88,39,FALSE))</f>
        <v>262</v>
      </c>
      <c r="F90" s="117" t="str">
        <f>IF(ISNA(VLOOKUP(B90,'Dames Brut+ Net'!$B$6:$AN$39,39,FALSE)),"",VLOOKUP(B90,'Dames Brut+ Net'!$B$6:$AN$39,39,FALSE))</f>
        <v/>
      </c>
      <c r="G90" s="92" t="str">
        <f>IF(ISNA(VLOOKUP(B90,'Super Vétérans Brut + Net'!$B$6:$AN$19,39,FALSE)),"",VLOOKUP(B90,'Super Vétérans Brut + Net'!$B$6:$AN$19,39,FALSE))</f>
        <v/>
      </c>
      <c r="H90" s="78">
        <f>SUM(LARGE(E90:E92,1))</f>
        <v>262</v>
      </c>
      <c r="I90" s="48">
        <f>SUM(LARGE(F90:F92,1))</f>
        <v>0</v>
      </c>
      <c r="J90" s="82">
        <f>SUM(LARGE(G90:G92,1))</f>
        <v>223</v>
      </c>
      <c r="K90" s="98">
        <f t="shared" ref="K90" si="3">H90+I90+J90</f>
        <v>485</v>
      </c>
      <c r="L90" s="54">
        <f>RANK(K90,$K$27:$K$125,0)</f>
        <v>9</v>
      </c>
    </row>
    <row r="91" spans="1:12" ht="18.600000000000001" thickBot="1">
      <c r="B91" s="113" t="s">
        <v>16</v>
      </c>
      <c r="C91" s="17"/>
      <c r="D91" s="84" t="s">
        <v>17</v>
      </c>
      <c r="E91" s="116" t="str">
        <f>IF(ISNA(VLOOKUP(B91,'Messieurs Brut+Net'!$B$6:$AN$88,39,FALSE)),"",VLOOKUP(B91,'Messieurs Brut+Net'!$B$6:$AN$88,39,FALSE))</f>
        <v/>
      </c>
      <c r="F91" s="117" t="str">
        <f>IF(ISNA(VLOOKUP(B91,'Dames Brut+ Net'!$B$6:$AN$39,39,FALSE)),"",VLOOKUP(B91,'Dames Brut+ Net'!$B$6:$AN$39,39,FALSE))</f>
        <v/>
      </c>
      <c r="G91" s="92">
        <f>IF(ISNA(VLOOKUP(B91,'Super Vétérans Brut + Net'!$B$6:$AN$19,39,FALSE)),"",VLOOKUP(B91,'Super Vétérans Brut + Net'!$B$6:$AN$19,39,FALSE))</f>
        <v>223</v>
      </c>
      <c r="H91" s="55"/>
      <c r="I91" s="32"/>
      <c r="J91" s="32"/>
      <c r="K91" s="101"/>
      <c r="L91" s="54"/>
    </row>
    <row r="92" spans="1:12" s="15" customFormat="1" ht="18.600000000000001" thickBot="1">
      <c r="A92" s="5"/>
      <c r="B92" s="23" t="s">
        <v>183</v>
      </c>
      <c r="C92" s="17"/>
      <c r="D92" s="84" t="s">
        <v>17</v>
      </c>
      <c r="E92" s="116" t="str">
        <f>IF(ISNA(VLOOKUP(B92,'Messieurs Brut+Net'!$B$6:$AN$88,39,FALSE)),"",VLOOKUP(B92,'Messieurs Brut+Net'!$B$6:$AN$88,39,FALSE))</f>
        <v/>
      </c>
      <c r="F92" s="117">
        <v>0</v>
      </c>
      <c r="G92" s="92" t="str">
        <f>IF(ISNA(VLOOKUP(B92,'Super Vétérans Brut + Net'!$B$6:$AN$19,39,FALSE)),"",VLOOKUP(B92,'Super Vétérans Brut + Net'!$B$6:$AN$19,39,FALSE))</f>
        <v/>
      </c>
      <c r="H92" s="55"/>
      <c r="I92" s="32"/>
      <c r="J92" s="32"/>
      <c r="K92" s="101"/>
      <c r="L92" s="54"/>
    </row>
    <row r="93" spans="1:12" ht="18.600000000000001" thickBot="1">
      <c r="B93" s="113" t="s">
        <v>72</v>
      </c>
      <c r="C93" s="17"/>
      <c r="D93" s="42" t="s">
        <v>11</v>
      </c>
      <c r="E93" s="116" t="str">
        <f>IF(ISNA(VLOOKUP(B93,'Messieurs Brut+Net'!$B$6:$AN$88,39,FALSE)),"",VLOOKUP(B93,'Messieurs Brut+Net'!$B$6:$AN$88,39,FALSE))</f>
        <v/>
      </c>
      <c r="F93" s="117" t="str">
        <f>IF(ISNA(VLOOKUP(B93,'Dames Brut+ Net'!$B$6:$AN$39,39,FALSE)),"",VLOOKUP(B93,'Dames Brut+ Net'!$B$6:$AN$39,39,FALSE))</f>
        <v/>
      </c>
      <c r="G93" s="92">
        <f>IF(ISNA(VLOOKUP(B93,'Super Vétérans Brut + Net'!$B$6:$AN$19,39,FALSE)),"",VLOOKUP(B93,'Super Vétérans Brut + Net'!$B$6:$AN$19,39,FALSE))</f>
        <v>298</v>
      </c>
      <c r="H93" s="55"/>
      <c r="I93" s="32"/>
      <c r="J93" s="32"/>
      <c r="K93" s="101"/>
      <c r="L93" s="54"/>
    </row>
    <row r="94" spans="1:12" ht="18.600000000000001" thickBot="1">
      <c r="B94" s="114" t="s">
        <v>24</v>
      </c>
      <c r="C94" s="17"/>
      <c r="D94" s="42" t="s">
        <v>11</v>
      </c>
      <c r="E94" s="116">
        <f>IF(ISNA(VLOOKUP(B94,'Messieurs Brut+Net'!$B$6:$AN$88,39,FALSE)),"",VLOOKUP(B94,'Messieurs Brut+Net'!$B$6:$AN$88,39,FALSE))</f>
        <v>319</v>
      </c>
      <c r="F94" s="117" t="str">
        <f>IF(ISNA(VLOOKUP(B94,'Dames Brut+ Net'!$B$6:$AN$39,39,FALSE)),"",VLOOKUP(B94,'Dames Brut+ Net'!$B$6:$AN$39,39,FALSE))</f>
        <v/>
      </c>
      <c r="G94" s="92" t="str">
        <f>IF(ISNA(VLOOKUP(B94,'Super Vétérans Brut + Net'!$B$6:$AN$19,39,FALSE)),"",VLOOKUP(B94,'Super Vétérans Brut + Net'!$B$6:$AN$19,39,FALSE))</f>
        <v/>
      </c>
      <c r="H94" s="55"/>
      <c r="I94" s="32"/>
      <c r="J94" s="32"/>
      <c r="K94" s="100"/>
      <c r="L94" s="54"/>
    </row>
    <row r="95" spans="1:12" ht="18.600000000000001" thickBot="1">
      <c r="B95" s="114" t="s">
        <v>33</v>
      </c>
      <c r="C95" s="17"/>
      <c r="D95" s="42" t="s">
        <v>11</v>
      </c>
      <c r="E95" s="116">
        <f>IF(ISNA(VLOOKUP(B95,'Messieurs Brut+Net'!$B$6:$AN$88,39,FALSE)),"",VLOOKUP(B95,'Messieurs Brut+Net'!$B$6:$AN$88,39,FALSE))</f>
        <v>61</v>
      </c>
      <c r="F95" s="117" t="str">
        <f>IF(ISNA(VLOOKUP(B95,'Dames Brut+ Net'!$B$6:$AN$39,39,FALSE)),"",VLOOKUP(B95,'Dames Brut+ Net'!$B$6:$AN$39,39,FALSE))</f>
        <v/>
      </c>
      <c r="G95" s="92" t="str">
        <f>IF(ISNA(VLOOKUP(B95,'Super Vétérans Brut + Net'!$B$6:$AN$19,39,FALSE)),"",VLOOKUP(B95,'Super Vétérans Brut + Net'!$B$6:$AN$19,39,FALSE))</f>
        <v/>
      </c>
      <c r="H95" s="55"/>
      <c r="I95" s="32"/>
      <c r="J95" s="32"/>
      <c r="K95" s="100"/>
      <c r="L95" s="54"/>
    </row>
    <row r="96" spans="1:12" ht="18.600000000000001" thickBot="1">
      <c r="B96" s="113" t="s">
        <v>13</v>
      </c>
      <c r="C96" s="17"/>
      <c r="D96" s="42" t="s">
        <v>11</v>
      </c>
      <c r="E96" s="116" t="str">
        <f>IF(ISNA(VLOOKUP(B96,'Messieurs Brut+Net'!$B$6:$AN$88,39,FALSE)),"",VLOOKUP(B96,'Messieurs Brut+Net'!$B$6:$AN$88,39,FALSE))</f>
        <v/>
      </c>
      <c r="F96" s="117" t="str">
        <f>IF(ISNA(VLOOKUP(B96,'Dames Brut+ Net'!$B$6:$AN$39,39,FALSE)),"",VLOOKUP(B96,'Dames Brut+ Net'!$B$6:$AN$39,39,FALSE))</f>
        <v/>
      </c>
      <c r="G96" s="92">
        <f>IF(ISNA(VLOOKUP(B96,'Super Vétérans Brut + Net'!$B$6:$AN$19,39,FALSE)),"",VLOOKUP(B96,'Super Vétérans Brut + Net'!$B$6:$AN$19,39,FALSE))</f>
        <v>438</v>
      </c>
      <c r="H96" s="55"/>
      <c r="I96" s="32"/>
      <c r="J96" s="32"/>
      <c r="K96" s="100"/>
      <c r="L96" s="54"/>
    </row>
    <row r="97" spans="1:12" ht="18.600000000000001" thickBot="1">
      <c r="B97" s="114" t="s">
        <v>61</v>
      </c>
      <c r="C97" s="17"/>
      <c r="D97" s="42" t="s">
        <v>11</v>
      </c>
      <c r="E97" s="116">
        <f>IF(ISNA(VLOOKUP(B97,'Messieurs Brut+Net'!$B$6:$AN$88,39,FALSE)),"",VLOOKUP(B97,'Messieurs Brut+Net'!$B$6:$AN$88,39,FALSE))</f>
        <v>384</v>
      </c>
      <c r="F97" s="117" t="str">
        <f>IF(ISNA(VLOOKUP(B97,'Dames Brut+ Net'!$B$6:$AN$39,39,FALSE)),"",VLOOKUP(B97,'Dames Brut+ Net'!$B$6:$AN$39,39,FALSE))</f>
        <v/>
      </c>
      <c r="G97" s="92" t="str">
        <f>IF(ISNA(VLOOKUP(B97,'Super Vétérans Brut + Net'!$B$6:$AN$19,39,FALSE)),"",VLOOKUP(B97,'Super Vétérans Brut + Net'!$B$6:$AN$19,39,FALSE))</f>
        <v/>
      </c>
      <c r="H97" s="55"/>
      <c r="I97" s="32"/>
      <c r="J97" s="32"/>
      <c r="K97" s="100"/>
      <c r="L97" s="54"/>
    </row>
    <row r="98" spans="1:12" ht="18.600000000000001" thickBot="1">
      <c r="B98" s="113" t="s">
        <v>10</v>
      </c>
      <c r="C98" s="17"/>
      <c r="D98" s="42" t="s">
        <v>11</v>
      </c>
      <c r="E98" s="116" t="str">
        <f>IF(ISNA(VLOOKUP(B98,'Messieurs Brut+Net'!$B$6:$AN$88,39,FALSE)),"",VLOOKUP(B98,'Messieurs Brut+Net'!$B$6:$AN$88,39,FALSE))</f>
        <v/>
      </c>
      <c r="F98" s="117" t="str">
        <f>IF(ISNA(VLOOKUP(B98,'Dames Brut+ Net'!$B$6:$AN$39,39,FALSE)),"",VLOOKUP(B98,'Dames Brut+ Net'!$B$6:$AN$39,39,FALSE))</f>
        <v/>
      </c>
      <c r="G98" s="92">
        <f>IF(ISNA(VLOOKUP(B98,'Super Vétérans Brut + Net'!$B$6:$AN$19,39,FALSE)),"",VLOOKUP(B98,'Super Vétérans Brut + Net'!$B$6:$AN$19,39,FALSE))</f>
        <v>315</v>
      </c>
      <c r="H98" s="78">
        <f>SUM(LARGE(E93:E105,1)+(LARGE(E93:E105,2)+(LARGE(E93:E105,3))))</f>
        <v>974</v>
      </c>
      <c r="I98" s="48">
        <f>SUM(LARGE(F93:F105,1))</f>
        <v>198</v>
      </c>
      <c r="J98" s="82">
        <f>SUM(LARGE(G93:G105,1))</f>
        <v>438</v>
      </c>
      <c r="K98" s="98">
        <f>H98+I98+J98</f>
        <v>1610</v>
      </c>
      <c r="L98" s="95">
        <f>RANK(K98,$K$27:$K$125,0)</f>
        <v>2</v>
      </c>
    </row>
    <row r="99" spans="1:12" ht="18.600000000000001" thickBot="1">
      <c r="B99" s="114" t="s">
        <v>34</v>
      </c>
      <c r="C99" s="17"/>
      <c r="D99" s="42" t="s">
        <v>11</v>
      </c>
      <c r="E99" s="116" t="str">
        <f>IF(ISNA(VLOOKUP(B99,'Messieurs Brut+Net'!$B$6:$AN$88,39,FALSE)),"",VLOOKUP(B99,'Messieurs Brut+Net'!$B$6:$AN$88,39,FALSE))</f>
        <v/>
      </c>
      <c r="F99" s="117" t="str">
        <f>IF(ISNA(VLOOKUP(B99,'Dames Brut+ Net'!$B$6:$AN$39,39,FALSE)),"",VLOOKUP(B99,'Dames Brut+ Net'!$B$6:$AN$39,39,FALSE))</f>
        <v/>
      </c>
      <c r="G99" s="92" t="str">
        <f>IF(ISNA(VLOOKUP(B99,'Super Vétérans Brut + Net'!$B$6:$AN$19,39,FALSE)),"",VLOOKUP(B99,'Super Vétérans Brut + Net'!$B$6:$AN$19,39,FALSE))</f>
        <v/>
      </c>
      <c r="H99" s="55"/>
      <c r="I99" s="32"/>
      <c r="J99" s="32"/>
      <c r="K99" s="118"/>
      <c r="L99" s="80"/>
    </row>
    <row r="100" spans="1:12" ht="18.600000000000001" thickBot="1">
      <c r="B100" s="114" t="s">
        <v>12</v>
      </c>
      <c r="C100" s="17"/>
      <c r="D100" s="42" t="s">
        <v>11</v>
      </c>
      <c r="E100" s="116">
        <f>IF(ISNA(VLOOKUP(B100,'Messieurs Brut+Net'!$B$6:$AN$88,39,FALSE)),"",VLOOKUP(B100,'Messieurs Brut+Net'!$B$6:$AN$88,39,FALSE))</f>
        <v>271</v>
      </c>
      <c r="F100" s="117" t="str">
        <f>IF(ISNA(VLOOKUP(B100,'Dames Brut+ Net'!$B$6:$AN$39,39,FALSE)),"",VLOOKUP(B100,'Dames Brut+ Net'!$B$6:$AN$39,39,FALSE))</f>
        <v/>
      </c>
      <c r="G100" s="92" t="str">
        <f>IF(ISNA(VLOOKUP(B100,'Super Vétérans Brut + Net'!$B$6:$AN$19,39,FALSE)),"",VLOOKUP(B100,'Super Vétérans Brut + Net'!$B$6:$AN$19,39,FALSE))</f>
        <v/>
      </c>
      <c r="H100" s="55"/>
      <c r="I100" s="32"/>
      <c r="J100" s="32"/>
      <c r="K100" s="118"/>
      <c r="L100" s="80"/>
    </row>
    <row r="101" spans="1:12" ht="18.600000000000001" thickBot="1">
      <c r="B101" s="23" t="s">
        <v>77</v>
      </c>
      <c r="C101" s="17"/>
      <c r="D101" s="42" t="s">
        <v>11</v>
      </c>
      <c r="E101" s="116" t="str">
        <f>IF(ISNA(VLOOKUP(B101,'Messieurs Brut+Net'!$B$6:$AN$88,39,FALSE)),"",VLOOKUP(B101,'Messieurs Brut+Net'!$B$6:$AN$88,39,FALSE))</f>
        <v/>
      </c>
      <c r="F101" s="117">
        <f>IF(ISNA(VLOOKUP(B101,'Dames Brut+ Net'!$B$6:$AN$39,39,FALSE)),"",VLOOKUP(B101,'Dames Brut+ Net'!$B$6:$AN$39,39,FALSE))</f>
        <v>133</v>
      </c>
      <c r="G101" s="92" t="str">
        <f>IF(ISNA(VLOOKUP(B101,'Super Vétérans Brut + Net'!$B$6:$AN$19,39,FALSE)),"",VLOOKUP(B101,'Super Vétérans Brut + Net'!$B$6:$AN$19,39,FALSE))</f>
        <v/>
      </c>
      <c r="H101" s="55"/>
      <c r="I101" s="32"/>
      <c r="J101" s="32"/>
      <c r="K101" s="118"/>
      <c r="L101" s="80"/>
    </row>
    <row r="102" spans="1:12" s="15" customFormat="1" ht="18.600000000000001" thickBot="1">
      <c r="A102" s="5"/>
      <c r="B102" s="177" t="s">
        <v>173</v>
      </c>
      <c r="C102" s="124"/>
      <c r="D102" s="42" t="s">
        <v>11</v>
      </c>
      <c r="E102" s="116"/>
      <c r="F102" s="117">
        <f>IF(ISNA(VLOOKUP(B102,'Dames Brut+ Net'!$B$6:$AN$39,39,FALSE)),"",VLOOKUP(B102,'Dames Brut+ Net'!$B$6:$AN$39,39,FALSE))</f>
        <v>198</v>
      </c>
      <c r="G102" s="92"/>
      <c r="H102" s="125"/>
      <c r="I102" s="109"/>
      <c r="J102" s="109"/>
      <c r="K102" s="118"/>
      <c r="L102" s="80"/>
    </row>
    <row r="103" spans="1:12" s="15" customFormat="1" ht="18.600000000000001" thickBot="1">
      <c r="A103" s="5"/>
      <c r="B103" s="177" t="s">
        <v>150</v>
      </c>
      <c r="C103" s="124"/>
      <c r="D103" s="42" t="s">
        <v>11</v>
      </c>
      <c r="E103" s="116"/>
      <c r="F103" s="117">
        <f>IF(ISNA(VLOOKUP(B103,'Dames Brut+ Net'!$B$6:$AN$39,39,FALSE)),"",VLOOKUP(B103,'Dames Brut+ Net'!$B$6:$AN$39,39,FALSE))</f>
        <v>148</v>
      </c>
      <c r="G103" s="92"/>
      <c r="H103" s="125"/>
      <c r="I103" s="109"/>
      <c r="J103" s="109"/>
      <c r="K103" s="118"/>
      <c r="L103" s="80"/>
    </row>
    <row r="104" spans="1:12" ht="18.600000000000001" thickBot="1">
      <c r="B104" s="23" t="s">
        <v>148</v>
      </c>
      <c r="C104" s="17"/>
      <c r="D104" s="42" t="s">
        <v>11</v>
      </c>
      <c r="E104" s="116" t="str">
        <f>IF(ISNA(VLOOKUP(B104,'Messieurs Brut+Net'!$B$6:$AN$88,39,FALSE)),"",VLOOKUP(B104,'Messieurs Brut+Net'!$B$6:$AN$88,39,FALSE))</f>
        <v/>
      </c>
      <c r="F104" s="117">
        <f>IF(ISNA(VLOOKUP(B104,'Dames Brut+ Net'!$B$6:$AN$39,39,FALSE)),"",VLOOKUP(B104,'Dames Brut+ Net'!$B$6:$AN$39,39,FALSE))</f>
        <v>82</v>
      </c>
      <c r="G104" s="92" t="str">
        <f>IF(ISNA(VLOOKUP(B104,'Super Vétérans Brut + Net'!$B$6:$AN$19,39,FALSE)),"",VLOOKUP(B104,'Super Vétérans Brut + Net'!$B$6:$AN$19,39,FALSE))</f>
        <v/>
      </c>
      <c r="H104" s="55"/>
      <c r="I104" s="32"/>
      <c r="J104" s="32"/>
      <c r="K104" s="118"/>
      <c r="L104" s="80"/>
    </row>
    <row r="105" spans="1:12" ht="18.600000000000001" thickBot="1">
      <c r="B105" s="114" t="s">
        <v>71</v>
      </c>
      <c r="C105" s="17"/>
      <c r="D105" s="42" t="s">
        <v>11</v>
      </c>
      <c r="E105" s="116">
        <f>IF(ISNA(VLOOKUP(B105,'Messieurs Brut+Net'!$B$6:$AN$88,39,FALSE)),"",VLOOKUP(B105,'Messieurs Brut+Net'!$B$6:$AN$88,39,FALSE))</f>
        <v>226</v>
      </c>
      <c r="F105" s="117" t="str">
        <f>IF(ISNA(VLOOKUP(B105,'Dames Brut+ Net'!$B$6:$AN$39,39,FALSE)),"",VLOOKUP(B105,'Dames Brut+ Net'!$B$6:$AN$39,39,FALSE))</f>
        <v/>
      </c>
      <c r="G105" s="92" t="str">
        <f>IF(ISNA(VLOOKUP(B105,'Super Vétérans Brut + Net'!$B$6:$AN$19,39,FALSE)),"",VLOOKUP(B105,'Super Vétérans Brut + Net'!$B$6:$AN$19,39,FALSE))</f>
        <v/>
      </c>
      <c r="H105" s="55"/>
      <c r="I105" s="32"/>
      <c r="J105" s="32"/>
      <c r="K105" s="118"/>
      <c r="L105" s="80"/>
    </row>
    <row r="106" spans="1:12" ht="18.600000000000001" thickBot="1">
      <c r="B106" s="114" t="s">
        <v>43</v>
      </c>
      <c r="C106" s="17"/>
      <c r="D106" s="43" t="s">
        <v>15</v>
      </c>
      <c r="E106" s="116">
        <f>IF(ISNA(VLOOKUP(B106,'Messieurs Brut+Net'!$B$6:$AN$88,39,FALSE)),"",VLOOKUP(B106,'Messieurs Brut+Net'!$B$6:$AN$88,39,FALSE))</f>
        <v>289</v>
      </c>
      <c r="F106" s="117" t="str">
        <f>IF(ISNA(VLOOKUP(B106,'Dames Brut+ Net'!$B$6:$AN$39,39,FALSE)),"",VLOOKUP(B106,'Dames Brut+ Net'!$B$6:$AN$39,39,FALSE))</f>
        <v/>
      </c>
      <c r="G106" s="92" t="str">
        <f>IF(ISNA(VLOOKUP(B106,'Super Vétérans Brut + Net'!$B$6:$AN$19,39,FALSE)),"",VLOOKUP(B106,'Super Vétérans Brut + Net'!$B$6:$AN$19,39,FALSE))</f>
        <v/>
      </c>
      <c r="H106" s="55"/>
      <c r="I106" s="32"/>
      <c r="J106" s="32"/>
      <c r="K106" s="118"/>
      <c r="L106" s="80"/>
    </row>
    <row r="107" spans="1:12" ht="18.600000000000001" thickBot="1">
      <c r="B107" s="114" t="s">
        <v>32</v>
      </c>
      <c r="C107" s="17"/>
      <c r="D107" s="43" t="s">
        <v>15</v>
      </c>
      <c r="E107" s="116" t="str">
        <f>IF(ISNA(VLOOKUP(B107,'Messieurs Brut+Net'!$B$6:$AN$88,39,FALSE)),"",VLOOKUP(B107,'Messieurs Brut+Net'!$B$6:$AN$88,39,FALSE))</f>
        <v/>
      </c>
      <c r="F107" s="117" t="str">
        <f>IF(ISNA(VLOOKUP(B107,'Dames Brut+ Net'!$B$6:$AN$39,39,FALSE)),"",VLOOKUP(B107,'Dames Brut+ Net'!$B$6:$AN$39,39,FALSE))</f>
        <v/>
      </c>
      <c r="G107" s="92" t="str">
        <f>IF(ISNA(VLOOKUP(B107,'Super Vétérans Brut + Net'!$B$6:$AN$19,39,FALSE)),"",VLOOKUP(B107,'Super Vétérans Brut + Net'!$B$6:$AN$19,39,FALSE))</f>
        <v/>
      </c>
      <c r="H107" s="55"/>
      <c r="I107" s="32"/>
      <c r="J107" s="32"/>
      <c r="K107" s="118"/>
      <c r="L107" s="80"/>
    </row>
    <row r="108" spans="1:12" ht="18.600000000000001" thickBot="1">
      <c r="B108" s="114" t="s">
        <v>30</v>
      </c>
      <c r="C108" s="17"/>
      <c r="D108" s="43" t="s">
        <v>15</v>
      </c>
      <c r="E108" s="116">
        <f>IF(ISNA(VLOOKUP(B108,'Messieurs Brut+Net'!$B$6:$AN$88,39,FALSE)),"",VLOOKUP(B108,'Messieurs Brut+Net'!$B$6:$AN$88,39,FALSE))</f>
        <v>117</v>
      </c>
      <c r="F108" s="117" t="str">
        <f>IF(ISNA(VLOOKUP(B108,'Dames Brut+ Net'!$B$6:$AN$39,39,FALSE)),"",VLOOKUP(B108,'Dames Brut+ Net'!$B$6:$AN$39,39,FALSE))</f>
        <v/>
      </c>
      <c r="G108" s="92" t="str">
        <f>IF(ISNA(VLOOKUP(B108,'Super Vétérans Brut + Net'!$B$6:$AN$19,39,FALSE)),"",VLOOKUP(B108,'Super Vétérans Brut + Net'!$B$6:$AN$19,39,FALSE))</f>
        <v/>
      </c>
      <c r="H108" s="55"/>
      <c r="I108" s="32"/>
      <c r="J108" s="32"/>
      <c r="K108" s="118"/>
      <c r="L108" s="80"/>
    </row>
    <row r="109" spans="1:12" ht="18.600000000000001" thickBot="1">
      <c r="B109" s="23" t="s">
        <v>153</v>
      </c>
      <c r="C109" s="17"/>
      <c r="D109" s="43" t="s">
        <v>15</v>
      </c>
      <c r="E109" s="116" t="str">
        <f>IF(ISNA(VLOOKUP(B109,'Messieurs Brut+Net'!$B$6:$AN$88,39,FALSE)),"",VLOOKUP(B109,'Messieurs Brut+Net'!$B$6:$AN$88,39,FALSE))</f>
        <v/>
      </c>
      <c r="F109" s="117">
        <f>IF(ISNA(VLOOKUP(B109,'Dames Brut+ Net'!$B$6:$AN$39,39,FALSE)),"",VLOOKUP(B109,'Dames Brut+ Net'!$B$6:$AN$39,39,FALSE))</f>
        <v>40</v>
      </c>
      <c r="G109" s="92" t="str">
        <f>IF(ISNA(VLOOKUP(B109,'Super Vétérans Brut + Net'!$B$6:$AN$19,39,FALSE)),"",VLOOKUP(B109,'Super Vétérans Brut + Net'!$B$6:$AN$19,39,FALSE))</f>
        <v/>
      </c>
      <c r="H109" s="55"/>
      <c r="I109" s="32"/>
      <c r="J109" s="32"/>
      <c r="K109" s="118"/>
      <c r="L109" s="80"/>
    </row>
    <row r="110" spans="1:12" ht="18.600000000000001" thickBot="1">
      <c r="B110" s="23" t="s">
        <v>48</v>
      </c>
      <c r="C110" s="17"/>
      <c r="D110" s="43" t="s">
        <v>15</v>
      </c>
      <c r="E110" s="116" t="str">
        <f>IF(ISNA(VLOOKUP(B110,'Messieurs Brut+Net'!$B$6:$AN$88,39,FALSE)),"",VLOOKUP(B110,'Messieurs Brut+Net'!$B$6:$AN$88,39,FALSE))</f>
        <v/>
      </c>
      <c r="F110" s="117" t="str">
        <f>IF(ISNA(VLOOKUP(B110,'Dames Brut+ Net'!$B$6:$AN$39,39,FALSE)),"",VLOOKUP(B110,'Dames Brut+ Net'!$B$6:$AN$39,39,FALSE))</f>
        <v/>
      </c>
      <c r="G110" s="92" t="str">
        <f>IF(ISNA(VLOOKUP(B110,'Super Vétérans Brut + Net'!$B$6:$AN$19,39,FALSE)),"",VLOOKUP(B110,'Super Vétérans Brut + Net'!$B$6:$AN$19,39,FALSE))</f>
        <v/>
      </c>
      <c r="H110" s="55"/>
      <c r="I110" s="32"/>
      <c r="J110" s="32"/>
      <c r="K110" s="118"/>
      <c r="L110" s="80"/>
    </row>
    <row r="111" spans="1:12" ht="18.600000000000001" thickBot="1">
      <c r="B111" s="114" t="s">
        <v>125</v>
      </c>
      <c r="C111" s="17"/>
      <c r="D111" s="43" t="s">
        <v>15</v>
      </c>
      <c r="E111" s="116">
        <f>IF(ISNA(VLOOKUP(B111,'Messieurs Brut+Net'!$B$6:$AN$88,39,FALSE)),"",VLOOKUP(B111,'Messieurs Brut+Net'!$B$6:$AN$88,39,FALSE))</f>
        <v>248</v>
      </c>
      <c r="F111" s="117" t="str">
        <f>IF(ISNA(VLOOKUP(B111,'Dames Brut+ Net'!$B$6:$AN$39,39,FALSE)),"",VLOOKUP(B111,'Dames Brut+ Net'!$B$6:$AN$39,39,FALSE))</f>
        <v/>
      </c>
      <c r="G111" s="92" t="str">
        <f>IF(ISNA(VLOOKUP(B111,'Super Vétérans Brut + Net'!$B$6:$AN$19,39,FALSE)),"",VLOOKUP(B111,'Super Vétérans Brut + Net'!$B$6:$AN$19,39,FALSE))</f>
        <v/>
      </c>
      <c r="H111" s="55"/>
      <c r="I111" s="32"/>
      <c r="J111" s="32"/>
      <c r="K111" s="118"/>
      <c r="L111" s="80"/>
    </row>
    <row r="112" spans="1:12" ht="18.600000000000001" thickBot="1">
      <c r="B112" s="114" t="s">
        <v>22</v>
      </c>
      <c r="C112" s="17"/>
      <c r="D112" s="43" t="s">
        <v>15</v>
      </c>
      <c r="E112" s="116">
        <f>IF(ISNA(VLOOKUP(B112,'Messieurs Brut+Net'!$B$6:$AN$88,39,FALSE)),"",VLOOKUP(B112,'Messieurs Brut+Net'!$B$6:$AN$88,39,FALSE))</f>
        <v>329</v>
      </c>
      <c r="F112" s="117" t="str">
        <f>IF(ISNA(VLOOKUP(B112,'Dames Brut+ Net'!$B$6:$AN$39,39,FALSE)),"",VLOOKUP(B112,'Dames Brut+ Net'!$B$6:$AN$39,39,FALSE))</f>
        <v/>
      </c>
      <c r="G112" s="92" t="str">
        <f>IF(ISNA(VLOOKUP(B112,'Super Vétérans Brut + Net'!$B$6:$AN$19,39,FALSE)),"",VLOOKUP(B112,'Super Vétérans Brut + Net'!$B$6:$AN$19,39,FALSE))</f>
        <v/>
      </c>
      <c r="H112" s="55"/>
      <c r="I112" s="32"/>
      <c r="J112" s="32"/>
      <c r="K112" s="118"/>
      <c r="L112" s="80"/>
    </row>
    <row r="113" spans="1:12" ht="18.600000000000001" thickBot="1">
      <c r="B113" s="113" t="s">
        <v>14</v>
      </c>
      <c r="C113" s="52"/>
      <c r="D113" s="43" t="s">
        <v>15</v>
      </c>
      <c r="E113" s="116" t="str">
        <f>IF(ISNA(VLOOKUP(B113,'Messieurs Brut+Net'!$B$6:$AN$88,39,FALSE)),"",VLOOKUP(B113,'Messieurs Brut+Net'!$B$6:$AN$88,39,FALSE))</f>
        <v/>
      </c>
      <c r="F113" s="117" t="str">
        <f>IF(ISNA(VLOOKUP(B113,'Dames Brut+ Net'!$B$6:$AN$39,39,FALSE)),"",VLOOKUP(B113,'Dames Brut+ Net'!$B$6:$AN$39,39,FALSE))</f>
        <v/>
      </c>
      <c r="G113" s="92">
        <v>201</v>
      </c>
      <c r="H113" s="78">
        <f>SUM(LARGE(E106:E114,1)+(LARGE(E106:E114,2)+(LARGE(E106:E114,3))))</f>
        <v>866</v>
      </c>
      <c r="I113" s="48">
        <f>SUM(LARGE(F106:F114,1))</f>
        <v>40</v>
      </c>
      <c r="J113" s="82">
        <f>SUM(LARGE(G106:G114,1))</f>
        <v>201</v>
      </c>
      <c r="K113" s="98">
        <f t="shared" ref="K113" si="4">H113+I113+J113</f>
        <v>1107</v>
      </c>
      <c r="L113" s="95">
        <f>RANK(K113,$K$27:$K$125,0)</f>
        <v>4</v>
      </c>
    </row>
    <row r="114" spans="1:12" ht="18.600000000000001" thickBot="1">
      <c r="B114" s="23" t="s">
        <v>69</v>
      </c>
      <c r="C114" s="50"/>
      <c r="D114" s="43" t="s">
        <v>15</v>
      </c>
      <c r="E114" s="116" t="str">
        <f>IF(ISNA(VLOOKUP(B114,'Messieurs Brut+Net'!$B$6:$AN$88,39,FALSE)),"",VLOOKUP(B114,'Messieurs Brut+Net'!$B$6:$AN$88,39,FALSE))</f>
        <v/>
      </c>
      <c r="F114" s="117">
        <f>IF(ISNA(VLOOKUP(B114,'Dames Brut+ Net'!$B$6:$AN$39,39,FALSE)),"",VLOOKUP(B114,'Dames Brut+ Net'!$B$6:$AN$39,39,FALSE))</f>
        <v>40</v>
      </c>
      <c r="G114" s="92" t="str">
        <f>IF(ISNA(VLOOKUP(B114,'Super Vétérans Brut + Net'!$B$6:$AN$19,39,FALSE)),"",VLOOKUP(B114,'Super Vétérans Brut + Net'!$B$6:$AN$19,39,FALSE))</f>
        <v/>
      </c>
      <c r="H114" s="55"/>
      <c r="I114" s="32"/>
      <c r="J114" s="32"/>
      <c r="K114" s="118"/>
      <c r="L114" s="80"/>
    </row>
    <row r="115" spans="1:12" s="15" customFormat="1" ht="18.600000000000001" thickBot="1">
      <c r="A115" s="5"/>
      <c r="B115" s="114" t="s">
        <v>221</v>
      </c>
      <c r="C115" s="162"/>
      <c r="D115" s="163" t="s">
        <v>210</v>
      </c>
      <c r="E115" s="116">
        <f>IF(ISNA(VLOOKUP(B115,'Messieurs Brut+Net'!$B$6:$AN$88,39,FALSE)),"",VLOOKUP(B115,'Messieurs Brut+Net'!$B$6:$AN$88,39,FALSE))</f>
        <v>195</v>
      </c>
      <c r="F115" s="117" t="str">
        <f>IF(ISNA(VLOOKUP(B115,'Dames Brut+ Net'!$B$6:$AN$39,39,FALSE)),"",VLOOKUP(B115,'Dames Brut+ Net'!$B$6:$AN$39,39,FALSE))</f>
        <v/>
      </c>
      <c r="G115" s="92"/>
      <c r="H115" s="55"/>
      <c r="I115" s="32"/>
      <c r="J115" s="32"/>
      <c r="K115" s="118"/>
      <c r="L115" s="80"/>
    </row>
    <row r="116" spans="1:12" s="15" customFormat="1" ht="18.600000000000001" thickBot="1">
      <c r="A116" s="5"/>
      <c r="B116" s="164" t="s">
        <v>222</v>
      </c>
      <c r="C116" s="162"/>
      <c r="D116" s="163" t="s">
        <v>210</v>
      </c>
      <c r="E116" s="116">
        <f>IF(ISNA(VLOOKUP(B116,'Messieurs Brut+Net'!$B$6:$AN$88,39,FALSE)),"",VLOOKUP(B116,'Messieurs Brut+Net'!$B$6:$AN$88,39,FALSE))</f>
        <v>52</v>
      </c>
      <c r="F116" s="117" t="str">
        <f>IF(ISNA(VLOOKUP(B116,'Dames Brut+ Net'!$B$6:$AN$39,39,FALSE)),"",VLOOKUP(B116,'Dames Brut+ Net'!$B$6:$AN$39,39,FALSE))</f>
        <v/>
      </c>
      <c r="G116" s="92"/>
      <c r="H116" s="55"/>
      <c r="I116" s="32"/>
      <c r="J116" s="32"/>
      <c r="K116" s="118"/>
      <c r="L116" s="80"/>
    </row>
    <row r="117" spans="1:12" s="15" customFormat="1" ht="18.600000000000001" thickBot="1">
      <c r="A117" s="5"/>
      <c r="B117" s="164" t="s">
        <v>223</v>
      </c>
      <c r="C117" s="162"/>
      <c r="D117" s="163" t="s">
        <v>210</v>
      </c>
      <c r="E117" s="116">
        <f>IF(ISNA(VLOOKUP(B117,'Messieurs Brut+Net'!$B$6:$AN$88,39,FALSE)),"",VLOOKUP(B117,'Messieurs Brut+Net'!$B$6:$AN$88,39,FALSE))</f>
        <v>147</v>
      </c>
      <c r="F117" s="117" t="str">
        <f>IF(ISNA(VLOOKUP(B117,'Dames Brut+ Net'!$B$6:$AN$39,39,FALSE)),"",VLOOKUP(B117,'Dames Brut+ Net'!$B$6:$AN$39,39,FALSE))</f>
        <v/>
      </c>
      <c r="G117" s="92"/>
      <c r="H117" s="55"/>
      <c r="I117" s="32"/>
      <c r="J117" s="32"/>
      <c r="K117" s="118"/>
      <c r="L117" s="80"/>
    </row>
    <row r="118" spans="1:12" s="15" customFormat="1" ht="18.600000000000001" thickBot="1">
      <c r="A118" s="5"/>
      <c r="B118" s="164" t="s">
        <v>224</v>
      </c>
      <c r="C118" s="162"/>
      <c r="D118" s="163" t="s">
        <v>210</v>
      </c>
      <c r="E118" s="116">
        <f>IF(ISNA(VLOOKUP(B118,'Messieurs Brut+Net'!$B$6:$AN$88,39,FALSE)),"",VLOOKUP(B118,'Messieurs Brut+Net'!$B$6:$AN$88,39,FALSE))</f>
        <v>161</v>
      </c>
      <c r="F118" s="117" t="str">
        <f>IF(ISNA(VLOOKUP(B118,'Dames Brut+ Net'!$B$6:$AN$39,39,FALSE)),"",VLOOKUP(B118,'Dames Brut+ Net'!$B$6:$AN$39,39,FALSE))</f>
        <v/>
      </c>
      <c r="G118" s="92"/>
      <c r="H118" s="55"/>
      <c r="I118" s="32"/>
      <c r="J118" s="32"/>
      <c r="K118" s="118"/>
      <c r="L118" s="80"/>
    </row>
    <row r="119" spans="1:12" s="15" customFormat="1" ht="18.600000000000001" thickBot="1">
      <c r="A119" s="5"/>
      <c r="B119" s="164" t="s">
        <v>225</v>
      </c>
      <c r="C119" s="162"/>
      <c r="D119" s="163" t="s">
        <v>210</v>
      </c>
      <c r="E119" s="116">
        <f>IF(ISNA(VLOOKUP(B119,'Messieurs Brut+Net'!$B$6:$AN$88,39,FALSE)),"",VLOOKUP(B119,'Messieurs Brut+Net'!$B$6:$AN$88,39,FALSE))</f>
        <v>145</v>
      </c>
      <c r="F119" s="117" t="str">
        <f>IF(ISNA(VLOOKUP(B119,'Dames Brut+ Net'!$B$6:$AN$39,39,FALSE)),"",VLOOKUP(B119,'Dames Brut+ Net'!$B$6:$AN$39,39,FALSE))</f>
        <v/>
      </c>
      <c r="G119" s="92"/>
      <c r="H119" s="55"/>
      <c r="I119" s="32"/>
      <c r="J119" s="32"/>
      <c r="K119" s="118"/>
      <c r="L119" s="80"/>
    </row>
    <row r="120" spans="1:12" s="15" customFormat="1" ht="18.600000000000001" thickBot="1">
      <c r="A120" s="5"/>
      <c r="B120" s="164" t="s">
        <v>226</v>
      </c>
      <c r="C120" s="162"/>
      <c r="D120" s="163" t="s">
        <v>210</v>
      </c>
      <c r="E120" s="116">
        <f>IF(ISNA(VLOOKUP(B120,'Messieurs Brut+Net'!$B$6:$AN$88,39,FALSE)),"",VLOOKUP(B120,'Messieurs Brut+Net'!$B$6:$AN$88,39,FALSE))</f>
        <v>126</v>
      </c>
      <c r="F120" s="117" t="str">
        <f>IF(ISNA(VLOOKUP(B120,'Dames Brut+ Net'!$B$6:$AN$39,39,FALSE)),"",VLOOKUP(B120,'Dames Brut+ Net'!$B$6:$AN$39,39,FALSE))</f>
        <v/>
      </c>
      <c r="G120" s="92"/>
      <c r="H120" s="55"/>
      <c r="I120" s="32"/>
      <c r="J120" s="32"/>
      <c r="K120" s="118"/>
      <c r="L120" s="80"/>
    </row>
    <row r="121" spans="1:12" s="15" customFormat="1" ht="18.600000000000001" thickBot="1">
      <c r="A121" s="5"/>
      <c r="B121" s="23" t="s">
        <v>206</v>
      </c>
      <c r="C121" s="162"/>
      <c r="D121" s="163" t="s">
        <v>210</v>
      </c>
      <c r="E121" s="116" t="str">
        <f>IF(ISNA(VLOOKUP(B121,'Messieurs Brut+Net'!$B$6:$AN$88,39,FALSE)),"",VLOOKUP(B121,'Messieurs Brut+Net'!$B$6:$AN$88,39,FALSE))</f>
        <v/>
      </c>
      <c r="F121" s="117">
        <f>IF(ISNA(VLOOKUP(B121,'Dames Brut+ Net'!$B$6:$AN$39,39,FALSE)),"",VLOOKUP(B121,'Dames Brut+ Net'!$B$6:$AN$39,39,FALSE))</f>
        <v>127</v>
      </c>
      <c r="G121" s="92">
        <v>0</v>
      </c>
      <c r="H121" s="55"/>
      <c r="I121" s="32"/>
      <c r="J121" s="32"/>
      <c r="K121" s="118"/>
      <c r="L121" s="80"/>
    </row>
    <row r="122" spans="1:12" s="15" customFormat="1" ht="18.600000000000001" thickBot="1">
      <c r="A122" s="5"/>
      <c r="B122" s="23" t="s">
        <v>207</v>
      </c>
      <c r="C122" s="162"/>
      <c r="D122" s="163" t="s">
        <v>210</v>
      </c>
      <c r="E122" s="116" t="str">
        <f>IF(ISNA(VLOOKUP(B122,'Messieurs Brut+Net'!$B$6:$AN$88,39,FALSE)),"",VLOOKUP(B122,'Messieurs Brut+Net'!$B$6:$AN$88,39,FALSE))</f>
        <v/>
      </c>
      <c r="F122" s="117">
        <f>IF(ISNA(VLOOKUP(B122,'Dames Brut+ Net'!$B$6:$AN$39,39,FALSE)),"",VLOOKUP(B122,'Dames Brut+ Net'!$B$6:$AN$39,39,FALSE))</f>
        <v>71</v>
      </c>
      <c r="G122" s="92">
        <v>0</v>
      </c>
      <c r="H122" s="55"/>
      <c r="I122" s="32"/>
      <c r="J122" s="32"/>
      <c r="K122" s="118"/>
      <c r="L122" s="80"/>
    </row>
    <row r="123" spans="1:12" s="15" customFormat="1" ht="18.600000000000001" thickBot="1">
      <c r="A123" s="5"/>
      <c r="B123" s="23" t="s">
        <v>208</v>
      </c>
      <c r="C123" s="162"/>
      <c r="D123" s="163" t="s">
        <v>210</v>
      </c>
      <c r="E123" s="116" t="str">
        <f>IF(ISNA(VLOOKUP(B123,'Messieurs Brut+Net'!$B$6:$AN$88,39,FALSE)),"",VLOOKUP(B123,'Messieurs Brut+Net'!$B$6:$AN$88,39,FALSE))</f>
        <v/>
      </c>
      <c r="F123" s="117">
        <f>IF(ISNA(VLOOKUP(B123,'Dames Brut+ Net'!$B$6:$AN$39,39,FALSE)),"",VLOOKUP(B123,'Dames Brut+ Net'!$B$6:$AN$39,39,FALSE))</f>
        <v>90</v>
      </c>
      <c r="G123" s="92">
        <v>0</v>
      </c>
      <c r="H123" s="55"/>
      <c r="I123" s="32"/>
      <c r="J123" s="32"/>
      <c r="K123" s="118"/>
      <c r="L123" s="80"/>
    </row>
    <row r="124" spans="1:12" s="15" customFormat="1" ht="18.600000000000001" thickBot="1">
      <c r="A124" s="5"/>
      <c r="B124" s="23" t="s">
        <v>209</v>
      </c>
      <c r="C124" s="162"/>
      <c r="D124" s="163" t="s">
        <v>210</v>
      </c>
      <c r="E124" s="116" t="str">
        <f>IF(ISNA(VLOOKUP(B124,'Messieurs Brut+Net'!$B$6:$AN$88,39,FALSE)),"",VLOOKUP(B124,'Messieurs Brut+Net'!$B$6:$AN$88,39,FALSE))</f>
        <v/>
      </c>
      <c r="F124" s="117">
        <f>IF(ISNA(VLOOKUP(B124,'Dames Brut+ Net'!$B$6:$AN$39,39,FALSE)),"",VLOOKUP(B124,'Dames Brut+ Net'!$B$6:$AN$39,39,FALSE))</f>
        <v>29</v>
      </c>
      <c r="G124" s="92">
        <v>0</v>
      </c>
      <c r="H124" s="78">
        <f>SUM(LARGE(E115:E124,1)+(LARGE(E115:E124,2)+(LARGE(E115:E124,3))))</f>
        <v>503</v>
      </c>
      <c r="I124" s="48">
        <f>SUM(LARGE(F115:F124,1))</f>
        <v>127</v>
      </c>
      <c r="J124" s="82">
        <f>SUM(LARGE(G115:G124,1))</f>
        <v>0</v>
      </c>
      <c r="K124" s="98">
        <f t="shared" ref="K124" si="5">H124+I124+J124</f>
        <v>630</v>
      </c>
      <c r="L124" s="95">
        <f>RANK(K124,$K$27:$K$125,0)</f>
        <v>8</v>
      </c>
    </row>
    <row r="125" spans="1:12" ht="18.600000000000001" thickBot="1">
      <c r="B125" s="24"/>
      <c r="C125" s="53"/>
      <c r="D125" s="85"/>
      <c r="E125" s="116" t="str">
        <f>IF(ISNA(VLOOKUP(B125,'Messieurs Brut+Net'!$B$6:$AN$88,39,FALSE)),"",VLOOKUP(B125,'Messieurs Brut+Net'!$B$6:$AN$88,39,FALSE))</f>
        <v/>
      </c>
      <c r="F125" s="117" t="str">
        <f>IF(ISNA(VLOOKUP(B125,'Dames Brut+ Net'!$B$6:$AN$39,39,FALSE)),"",VLOOKUP(B125,'Dames Brut+ Net'!$B$6:$AN$39,39,FALSE))</f>
        <v/>
      </c>
      <c r="G125" s="92" t="str">
        <f>IF(ISNA(VLOOKUP(B125,'Super Vétérans Brut + Net'!$B$6:$AN$19,39,FALSE)),"",VLOOKUP(B125,'Super Vétérans Brut + Net'!$B$6:$AN$19,39,FALSE))</f>
        <v/>
      </c>
      <c r="H125" s="13"/>
      <c r="I125" s="11"/>
      <c r="J125" s="11"/>
      <c r="K125" s="103"/>
      <c r="L125" s="96"/>
    </row>
  </sheetData>
  <mergeCells count="5">
    <mergeCell ref="A1:C1"/>
    <mergeCell ref="E14:L14"/>
    <mergeCell ref="E15:L15"/>
    <mergeCell ref="H16:L16"/>
    <mergeCell ref="E16:G16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N12"/>
  <sheetViews>
    <sheetView zoomScale="70" zoomScaleNormal="70" workbookViewId="0">
      <selection activeCell="P9" sqref="P9"/>
    </sheetView>
  </sheetViews>
  <sheetFormatPr baseColWidth="10" defaultRowHeight="14.4"/>
  <cols>
    <col min="1" max="1" width="7.44140625" customWidth="1"/>
    <col min="2" max="2" width="7.33203125" customWidth="1"/>
    <col min="3" max="3" width="25.88671875" customWidth="1"/>
    <col min="4" max="4" width="22.88671875" customWidth="1"/>
    <col min="5" max="5" width="5.88671875" customWidth="1"/>
    <col min="6" max="6" width="7.77734375" customWidth="1"/>
    <col min="7" max="7" width="6.88671875" customWidth="1"/>
    <col min="8" max="8" width="25.77734375" customWidth="1"/>
    <col min="9" max="9" width="22.33203125" customWidth="1"/>
    <col min="10" max="10" width="5.88671875" customWidth="1"/>
    <col min="11" max="11" width="7.5546875" customWidth="1"/>
    <col min="12" max="12" width="6.5546875" customWidth="1"/>
    <col min="13" max="13" width="23.109375" customWidth="1"/>
    <col min="14" max="14" width="23.44140625" customWidth="1"/>
  </cols>
  <sheetData>
    <row r="1" spans="1:14" s="169" customFormat="1" ht="54.6" customHeight="1" thickBot="1">
      <c r="A1" s="184" t="s">
        <v>283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4" s="167" customFormat="1" ht="15" thickBot="1"/>
    <row r="3" spans="1:14" s="168" customFormat="1" ht="48.6" customHeight="1" thickBot="1">
      <c r="A3" s="187" t="s">
        <v>257</v>
      </c>
      <c r="B3" s="188"/>
      <c r="C3" s="189"/>
      <c r="D3" s="190"/>
      <c r="F3" s="191" t="s">
        <v>258</v>
      </c>
      <c r="G3" s="192"/>
      <c r="H3" s="193"/>
      <c r="I3" s="194"/>
      <c r="K3" s="195" t="s">
        <v>259</v>
      </c>
      <c r="L3" s="196"/>
      <c r="M3" s="197"/>
      <c r="N3" s="198"/>
    </row>
    <row r="4" spans="1:14" s="170" customFormat="1" ht="30.6" customHeight="1">
      <c r="A4" s="175" t="s">
        <v>232</v>
      </c>
      <c r="B4" s="176">
        <v>16</v>
      </c>
      <c r="C4" s="175" t="s">
        <v>270</v>
      </c>
      <c r="D4" s="175" t="s">
        <v>166</v>
      </c>
      <c r="F4" s="175" t="s">
        <v>237</v>
      </c>
      <c r="G4" s="176">
        <v>29</v>
      </c>
      <c r="H4" s="175" t="s">
        <v>275</v>
      </c>
      <c r="I4" s="175" t="s">
        <v>165</v>
      </c>
      <c r="K4" s="175" t="s">
        <v>237</v>
      </c>
      <c r="L4" s="176">
        <v>21</v>
      </c>
      <c r="M4" s="175" t="s">
        <v>263</v>
      </c>
      <c r="N4" s="175" t="s">
        <v>165</v>
      </c>
    </row>
    <row r="5" spans="1:14" s="170" customFormat="1" ht="30.6" customHeight="1">
      <c r="A5" s="171" t="s">
        <v>233</v>
      </c>
      <c r="B5" s="173">
        <v>14</v>
      </c>
      <c r="C5" s="171" t="s">
        <v>269</v>
      </c>
      <c r="D5" s="171" t="s">
        <v>168</v>
      </c>
      <c r="F5" s="171" t="s">
        <v>233</v>
      </c>
      <c r="G5" s="173">
        <v>17</v>
      </c>
      <c r="H5" s="171" t="s">
        <v>276</v>
      </c>
      <c r="I5" s="171" t="s">
        <v>165</v>
      </c>
      <c r="K5" s="171" t="s">
        <v>233</v>
      </c>
      <c r="L5" s="173">
        <v>21</v>
      </c>
      <c r="M5" s="171" t="s">
        <v>264</v>
      </c>
      <c r="N5" s="171" t="s">
        <v>252</v>
      </c>
    </row>
    <row r="6" spans="1:14" s="170" customFormat="1" ht="30.6" customHeight="1">
      <c r="A6" s="172" t="s">
        <v>234</v>
      </c>
      <c r="B6" s="174">
        <v>13</v>
      </c>
      <c r="C6" s="172" t="s">
        <v>271</v>
      </c>
      <c r="D6" s="172" t="s">
        <v>165</v>
      </c>
      <c r="F6" s="172" t="s">
        <v>234</v>
      </c>
      <c r="G6" s="174">
        <v>17</v>
      </c>
      <c r="H6" s="172" t="s">
        <v>277</v>
      </c>
      <c r="I6" s="172" t="s">
        <v>252</v>
      </c>
      <c r="K6" s="172" t="s">
        <v>234</v>
      </c>
      <c r="L6" s="174">
        <v>20</v>
      </c>
      <c r="M6" s="172" t="s">
        <v>265</v>
      </c>
      <c r="N6" s="172" t="s">
        <v>170</v>
      </c>
    </row>
    <row r="8" spans="1:14" ht="15" thickBot="1"/>
    <row r="9" spans="1:14" s="168" customFormat="1" ht="48.6" customHeight="1" thickBot="1">
      <c r="A9" s="187" t="s">
        <v>260</v>
      </c>
      <c r="B9" s="188"/>
      <c r="C9" s="189"/>
      <c r="D9" s="190"/>
      <c r="F9" s="191" t="s">
        <v>261</v>
      </c>
      <c r="G9" s="192"/>
      <c r="H9" s="193"/>
      <c r="I9" s="194"/>
      <c r="K9" s="195" t="s">
        <v>262</v>
      </c>
      <c r="L9" s="196"/>
      <c r="M9" s="197"/>
      <c r="N9" s="198"/>
    </row>
    <row r="10" spans="1:14" s="170" customFormat="1" ht="30.6" customHeight="1">
      <c r="A10" s="175" t="s">
        <v>232</v>
      </c>
      <c r="B10" s="176">
        <v>42</v>
      </c>
      <c r="C10" s="175" t="s">
        <v>272</v>
      </c>
      <c r="D10" s="175" t="s">
        <v>252</v>
      </c>
      <c r="F10" s="175" t="s">
        <v>237</v>
      </c>
      <c r="G10" s="176">
        <v>39</v>
      </c>
      <c r="H10" s="175" t="s">
        <v>275</v>
      </c>
      <c r="I10" s="175" t="s">
        <v>165</v>
      </c>
      <c r="K10" s="175" t="s">
        <v>237</v>
      </c>
      <c r="L10" s="176">
        <v>44</v>
      </c>
      <c r="M10" s="175" t="s">
        <v>266</v>
      </c>
      <c r="N10" s="175" t="s">
        <v>167</v>
      </c>
    </row>
    <row r="11" spans="1:14" s="170" customFormat="1" ht="30.6" customHeight="1">
      <c r="A11" s="171" t="s">
        <v>233</v>
      </c>
      <c r="B11" s="173">
        <v>37</v>
      </c>
      <c r="C11" s="171" t="s">
        <v>273</v>
      </c>
      <c r="D11" s="171" t="s">
        <v>274</v>
      </c>
      <c r="F11" s="171" t="s">
        <v>233</v>
      </c>
      <c r="G11" s="173">
        <v>36</v>
      </c>
      <c r="H11" s="171" t="s">
        <v>277</v>
      </c>
      <c r="I11" s="171" t="s">
        <v>252</v>
      </c>
      <c r="K11" s="171" t="s">
        <v>233</v>
      </c>
      <c r="L11" s="173">
        <v>40</v>
      </c>
      <c r="M11" s="171" t="s">
        <v>267</v>
      </c>
      <c r="N11" s="171" t="s">
        <v>170</v>
      </c>
    </row>
    <row r="12" spans="1:14" s="170" customFormat="1" ht="30.6" customHeight="1">
      <c r="A12" s="172" t="s">
        <v>234</v>
      </c>
      <c r="B12" s="174">
        <v>36</v>
      </c>
      <c r="C12" s="172" t="s">
        <v>271</v>
      </c>
      <c r="D12" s="172" t="s">
        <v>165</v>
      </c>
      <c r="F12" s="172" t="s">
        <v>234</v>
      </c>
      <c r="G12" s="174">
        <v>33</v>
      </c>
      <c r="H12" s="172" t="s">
        <v>278</v>
      </c>
      <c r="I12" s="172" t="s">
        <v>274</v>
      </c>
      <c r="K12" s="172" t="s">
        <v>234</v>
      </c>
      <c r="L12" s="174">
        <v>39</v>
      </c>
      <c r="M12" s="172" t="s">
        <v>268</v>
      </c>
      <c r="N12" s="172" t="s">
        <v>231</v>
      </c>
    </row>
  </sheetData>
  <mergeCells count="7">
    <mergeCell ref="A1:N1"/>
    <mergeCell ref="A3:D3"/>
    <mergeCell ref="F3:I3"/>
    <mergeCell ref="K3:N3"/>
    <mergeCell ref="A9:D9"/>
    <mergeCell ref="F9:I9"/>
    <mergeCell ref="K9:N9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8"/>
  <sheetViews>
    <sheetView tabSelected="1" zoomScale="70" zoomScaleNormal="70" workbookViewId="0">
      <selection activeCell="Q8" sqref="Q8"/>
    </sheetView>
  </sheetViews>
  <sheetFormatPr baseColWidth="10" defaultRowHeight="14.4"/>
  <cols>
    <col min="1" max="1" width="7.88671875" customWidth="1"/>
    <col min="2" max="2" width="6" style="15" customWidth="1"/>
    <col min="3" max="3" width="27.44140625" customWidth="1"/>
    <col min="4" max="4" width="24" customWidth="1"/>
    <col min="5" max="5" width="5.33203125" customWidth="1"/>
    <col min="6" max="6" width="7.88671875" style="15" customWidth="1"/>
    <col min="7" max="7" width="6" style="15" customWidth="1"/>
    <col min="8" max="8" width="27.44140625" style="15" customWidth="1"/>
    <col min="9" max="9" width="24" style="15" customWidth="1"/>
    <col min="10" max="10" width="5" customWidth="1"/>
    <col min="11" max="11" width="7.88671875" style="15" customWidth="1"/>
    <col min="12" max="12" width="6" style="15" customWidth="1"/>
    <col min="13" max="13" width="27.44140625" style="15" customWidth="1"/>
    <col min="14" max="14" width="24" style="15" customWidth="1"/>
  </cols>
  <sheetData>
    <row r="1" spans="1:14" s="169" customFormat="1" ht="55.2" customHeight="1" thickBot="1">
      <c r="A1" s="184" t="s">
        <v>280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4" s="167" customFormat="1" ht="15" thickBot="1"/>
    <row r="3" spans="1:14" s="168" customFormat="1" ht="48.6" customHeight="1" thickBot="1">
      <c r="A3" s="187" t="s">
        <v>240</v>
      </c>
      <c r="B3" s="188"/>
      <c r="C3" s="189"/>
      <c r="D3" s="190"/>
      <c r="F3" s="191" t="s">
        <v>243</v>
      </c>
      <c r="G3" s="192"/>
      <c r="H3" s="193"/>
      <c r="I3" s="194"/>
      <c r="K3" s="195" t="s">
        <v>246</v>
      </c>
      <c r="L3" s="196"/>
      <c r="M3" s="197"/>
      <c r="N3" s="198"/>
    </row>
    <row r="4" spans="1:14" s="170" customFormat="1" ht="30.6" customHeight="1">
      <c r="A4" s="175" t="s">
        <v>232</v>
      </c>
      <c r="B4" s="176">
        <v>333</v>
      </c>
      <c r="C4" s="175" t="s">
        <v>235</v>
      </c>
      <c r="D4" s="175" t="s">
        <v>162</v>
      </c>
      <c r="F4" s="175" t="s">
        <v>237</v>
      </c>
      <c r="G4" s="176">
        <v>438</v>
      </c>
      <c r="H4" s="175" t="s">
        <v>236</v>
      </c>
      <c r="I4" s="175" t="s">
        <v>165</v>
      </c>
      <c r="K4" s="175" t="s">
        <v>237</v>
      </c>
      <c r="L4" s="176">
        <v>384</v>
      </c>
      <c r="M4" s="175" t="s">
        <v>254</v>
      </c>
      <c r="N4" s="175" t="s">
        <v>165</v>
      </c>
    </row>
    <row r="5" spans="1:14" s="170" customFormat="1" ht="30.6" customHeight="1">
      <c r="A5" s="171" t="s">
        <v>233</v>
      </c>
      <c r="B5" s="173">
        <v>284</v>
      </c>
      <c r="C5" s="171" t="s">
        <v>249</v>
      </c>
      <c r="D5" s="171" t="s">
        <v>162</v>
      </c>
      <c r="F5" s="171" t="s">
        <v>233</v>
      </c>
      <c r="G5" s="173">
        <v>372</v>
      </c>
      <c r="H5" s="171" t="s">
        <v>251</v>
      </c>
      <c r="I5" s="171" t="s">
        <v>252</v>
      </c>
      <c r="K5" s="171" t="s">
        <v>233</v>
      </c>
      <c r="L5" s="173">
        <v>361</v>
      </c>
      <c r="M5" s="171" t="s">
        <v>256</v>
      </c>
      <c r="N5" s="171" t="s">
        <v>162</v>
      </c>
    </row>
    <row r="6" spans="1:14" s="170" customFormat="1" ht="30.6" customHeight="1">
      <c r="A6" s="172" t="s">
        <v>234</v>
      </c>
      <c r="B6" s="174">
        <v>268</v>
      </c>
      <c r="C6" s="172" t="s">
        <v>250</v>
      </c>
      <c r="D6" s="172" t="s">
        <v>162</v>
      </c>
      <c r="F6" s="172" t="s">
        <v>234</v>
      </c>
      <c r="G6" s="174">
        <v>350</v>
      </c>
      <c r="H6" s="172" t="s">
        <v>253</v>
      </c>
      <c r="I6" s="172" t="s">
        <v>162</v>
      </c>
      <c r="K6" s="172" t="s">
        <v>234</v>
      </c>
      <c r="L6" s="174">
        <v>351</v>
      </c>
      <c r="M6" s="172" t="s">
        <v>279</v>
      </c>
      <c r="N6" s="172" t="s">
        <v>162</v>
      </c>
    </row>
    <row r="7" spans="1:14" s="167" customFormat="1" ht="15" thickBot="1"/>
    <row r="8" spans="1:14" s="168" customFormat="1" ht="48.6" customHeight="1" thickBot="1">
      <c r="A8" s="199" t="s">
        <v>241</v>
      </c>
      <c r="B8" s="200"/>
      <c r="C8" s="200"/>
      <c r="D8" s="201"/>
      <c r="F8" s="191" t="s">
        <v>244</v>
      </c>
      <c r="G8" s="193"/>
      <c r="H8" s="193"/>
      <c r="I8" s="194"/>
      <c r="K8" s="195" t="s">
        <v>247</v>
      </c>
      <c r="L8" s="196"/>
      <c r="M8" s="197"/>
      <c r="N8" s="198"/>
    </row>
    <row r="9" spans="1:14" s="170" customFormat="1" ht="30.6" customHeight="1">
      <c r="A9" s="175" t="s">
        <v>232</v>
      </c>
      <c r="B9" s="176">
        <v>108</v>
      </c>
      <c r="C9" s="175" t="s">
        <v>235</v>
      </c>
      <c r="D9" s="175" t="s">
        <v>162</v>
      </c>
      <c r="F9" s="175" t="s">
        <v>237</v>
      </c>
      <c r="G9" s="176">
        <v>184</v>
      </c>
      <c r="H9" s="175" t="s">
        <v>236</v>
      </c>
      <c r="I9" s="175" t="s">
        <v>165</v>
      </c>
      <c r="K9" s="175" t="s">
        <v>237</v>
      </c>
      <c r="L9" s="176">
        <v>149</v>
      </c>
      <c r="M9" s="175" t="s">
        <v>254</v>
      </c>
      <c r="N9" s="175" t="s">
        <v>165</v>
      </c>
    </row>
    <row r="10" spans="1:14" s="167" customFormat="1" ht="15" thickBot="1"/>
    <row r="11" spans="1:14" s="168" customFormat="1" ht="48.6" customHeight="1" thickBot="1">
      <c r="A11" s="199" t="s">
        <v>242</v>
      </c>
      <c r="B11" s="200"/>
      <c r="C11" s="200"/>
      <c r="D11" s="201"/>
      <c r="F11" s="191" t="s">
        <v>245</v>
      </c>
      <c r="G11" s="193"/>
      <c r="H11" s="193"/>
      <c r="I11" s="194"/>
      <c r="K11" s="195" t="s">
        <v>248</v>
      </c>
      <c r="L11" s="196"/>
      <c r="M11" s="197"/>
      <c r="N11" s="198"/>
    </row>
    <row r="12" spans="1:14" s="170" customFormat="1" ht="30.6" customHeight="1">
      <c r="A12" s="175" t="s">
        <v>232</v>
      </c>
      <c r="B12" s="176">
        <v>238</v>
      </c>
      <c r="C12" s="175" t="s">
        <v>249</v>
      </c>
      <c r="D12" s="175" t="s">
        <v>162</v>
      </c>
      <c r="F12" s="175" t="s">
        <v>237</v>
      </c>
      <c r="G12" s="176">
        <v>254</v>
      </c>
      <c r="H12" s="175" t="s">
        <v>236</v>
      </c>
      <c r="I12" s="175" t="s">
        <v>165</v>
      </c>
      <c r="K12" s="175" t="s">
        <v>237</v>
      </c>
      <c r="L12" s="176">
        <v>266</v>
      </c>
      <c r="M12" s="175" t="s">
        <v>255</v>
      </c>
      <c r="N12" s="175" t="s">
        <v>167</v>
      </c>
    </row>
    <row r="14" spans="1:14" ht="15" thickBot="1"/>
    <row r="15" spans="1:14" ht="61.8" customHeight="1" thickBot="1">
      <c r="F15" s="202" t="s">
        <v>238</v>
      </c>
      <c r="G15" s="203"/>
      <c r="H15" s="204"/>
      <c r="I15" s="205"/>
    </row>
    <row r="16" spans="1:14" ht="40.799999999999997" customHeight="1">
      <c r="F16" s="175" t="s">
        <v>232</v>
      </c>
      <c r="G16" s="176">
        <v>1711</v>
      </c>
      <c r="H16" s="206" t="s">
        <v>239</v>
      </c>
      <c r="I16" s="207"/>
    </row>
    <row r="17" spans="6:9" ht="40.799999999999997" customHeight="1">
      <c r="F17" s="171" t="s">
        <v>233</v>
      </c>
      <c r="G17" s="173">
        <v>1610</v>
      </c>
      <c r="H17" s="208" t="s">
        <v>164</v>
      </c>
      <c r="I17" s="209"/>
    </row>
    <row r="18" spans="6:9" ht="40.799999999999997" customHeight="1">
      <c r="F18" s="172" t="s">
        <v>234</v>
      </c>
      <c r="G18" s="174">
        <v>1504</v>
      </c>
      <c r="H18" s="210" t="s">
        <v>165</v>
      </c>
      <c r="I18" s="211"/>
    </row>
  </sheetData>
  <mergeCells count="14">
    <mergeCell ref="H16:I16"/>
    <mergeCell ref="H17:I17"/>
    <mergeCell ref="H18:I18"/>
    <mergeCell ref="K3:N3"/>
    <mergeCell ref="K8:N8"/>
    <mergeCell ref="K11:N11"/>
    <mergeCell ref="F3:I3"/>
    <mergeCell ref="F8:I8"/>
    <mergeCell ref="F11:I11"/>
    <mergeCell ref="A1:N1"/>
    <mergeCell ref="A3:D3"/>
    <mergeCell ref="A8:D8"/>
    <mergeCell ref="A11:D11"/>
    <mergeCell ref="F15:I15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5"/>
  <sheetViews>
    <sheetView workbookViewId="0">
      <pane ySplit="5" topLeftCell="A6" activePane="bottomLeft" state="frozen"/>
      <selection pane="bottomLeft" activeCell="D36" sqref="D36"/>
    </sheetView>
  </sheetViews>
  <sheetFormatPr baseColWidth="10" defaultRowHeight="14.4"/>
  <cols>
    <col min="1" max="1" width="3.88671875" style="15" customWidth="1"/>
    <col min="2" max="2" width="22" style="8" customWidth="1"/>
    <col min="3" max="3" width="3.6640625" style="12" customWidth="1"/>
    <col min="4" max="4" width="13.88671875" style="15" customWidth="1"/>
    <col min="5" max="14" width="6" style="14" customWidth="1"/>
    <col min="15" max="15" width="4.6640625" style="14" customWidth="1"/>
    <col min="16" max="19" width="4.44140625" style="15" customWidth="1"/>
    <col min="20" max="20" width="8" style="15" customWidth="1"/>
    <col min="21" max="21" width="6.109375" style="15" customWidth="1"/>
    <col min="22" max="22" width="2.44140625" style="15" customWidth="1"/>
  </cols>
  <sheetData>
    <row r="1" spans="2:21" ht="15" thickBot="1"/>
    <row r="2" spans="2:21" ht="15" thickBot="1">
      <c r="B2" s="212" t="s">
        <v>20</v>
      </c>
      <c r="C2" s="213"/>
      <c r="D2" s="56">
        <v>2021</v>
      </c>
      <c r="G2" s="18"/>
      <c r="H2" s="18"/>
      <c r="T2" s="212" t="s">
        <v>97</v>
      </c>
      <c r="U2" s="213"/>
    </row>
    <row r="3" spans="2:21" s="15" customFormat="1" ht="15" thickBot="1">
      <c r="B3" s="59"/>
      <c r="C3" s="59"/>
      <c r="D3" s="60"/>
      <c r="E3" s="14"/>
      <c r="F3" s="14"/>
      <c r="G3" s="18"/>
      <c r="H3" s="18"/>
      <c r="I3" s="14"/>
      <c r="J3" s="14"/>
      <c r="K3" s="14"/>
      <c r="L3" s="14"/>
      <c r="M3" s="14"/>
      <c r="N3" s="14"/>
      <c r="O3" s="14"/>
      <c r="U3" s="28"/>
    </row>
    <row r="4" spans="2:21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129</v>
      </c>
    </row>
    <row r="5" spans="2:21" ht="58.5" customHeight="1" thickBot="1">
      <c r="B5" s="216"/>
      <c r="C5" s="218"/>
      <c r="D5" s="220"/>
      <c r="E5" s="224"/>
      <c r="F5" s="226"/>
      <c r="G5" s="228"/>
      <c r="H5" s="230"/>
      <c r="I5" s="232"/>
      <c r="J5" s="238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2:21">
      <c r="B6" s="149" t="s">
        <v>61</v>
      </c>
      <c r="C6" s="9"/>
      <c r="D6" s="178" t="s">
        <v>11</v>
      </c>
      <c r="E6" s="9">
        <v>18</v>
      </c>
      <c r="F6" s="9">
        <v>24</v>
      </c>
      <c r="G6" s="9">
        <v>20</v>
      </c>
      <c r="H6" s="9">
        <v>22</v>
      </c>
      <c r="I6" s="9">
        <v>18</v>
      </c>
      <c r="J6" s="9">
        <v>17</v>
      </c>
      <c r="K6" s="9">
        <v>16</v>
      </c>
      <c r="L6" s="9">
        <v>20</v>
      </c>
      <c r="M6" s="9">
        <v>24</v>
      </c>
      <c r="N6" s="9">
        <v>21</v>
      </c>
      <c r="O6" s="150">
        <f t="shared" ref="O6:O37" si="0">SUM(E6:N6)</f>
        <v>200</v>
      </c>
      <c r="P6" s="151">
        <f t="shared" ref="P6:P37" si="1">COUNT(E6:N6)</f>
        <v>10</v>
      </c>
      <c r="Q6" s="33">
        <f t="shared" ref="Q6:Q37" si="2">IF(P6&lt;8,0,+SMALL((E6:N6),1))</f>
        <v>16</v>
      </c>
      <c r="R6" s="33">
        <f t="shared" ref="R6:R37" si="3">IF(P6&lt;9,0,+SMALL((E6:N6),2))</f>
        <v>17</v>
      </c>
      <c r="S6" s="33">
        <f t="shared" ref="S6:S37" si="4">IF(P6&lt;10,0,+SMALL((E6:N6),3))</f>
        <v>18</v>
      </c>
      <c r="T6" s="33">
        <f t="shared" ref="T6:T37" si="5">O6-Q6-R6-S6</f>
        <v>149</v>
      </c>
      <c r="U6" s="9">
        <f t="shared" ref="U6:U37" si="6">RANK(T6,$T$6:$T$92,0)</f>
        <v>1</v>
      </c>
    </row>
    <row r="7" spans="2:21" s="15" customFormat="1">
      <c r="B7" s="149" t="s">
        <v>35</v>
      </c>
      <c r="C7" s="9"/>
      <c r="D7" s="181" t="s">
        <v>36</v>
      </c>
      <c r="E7" s="9">
        <v>22</v>
      </c>
      <c r="F7" s="9">
        <v>16</v>
      </c>
      <c r="G7" s="9">
        <v>11</v>
      </c>
      <c r="H7" s="9">
        <v>20</v>
      </c>
      <c r="I7" s="9">
        <v>19</v>
      </c>
      <c r="J7" s="9">
        <v>17</v>
      </c>
      <c r="K7" s="9"/>
      <c r="L7" s="9">
        <v>14</v>
      </c>
      <c r="M7" s="9">
        <v>24</v>
      </c>
      <c r="N7" s="9">
        <v>12</v>
      </c>
      <c r="O7" s="150">
        <f t="shared" si="0"/>
        <v>155</v>
      </c>
      <c r="P7" s="151">
        <f t="shared" si="1"/>
        <v>9</v>
      </c>
      <c r="Q7" s="33">
        <f t="shared" si="2"/>
        <v>11</v>
      </c>
      <c r="R7" s="33">
        <f t="shared" si="3"/>
        <v>12</v>
      </c>
      <c r="S7" s="33">
        <f t="shared" si="4"/>
        <v>0</v>
      </c>
      <c r="T7" s="33">
        <f t="shared" si="5"/>
        <v>132</v>
      </c>
      <c r="U7" s="9">
        <f t="shared" si="6"/>
        <v>2</v>
      </c>
    </row>
    <row r="8" spans="2:21">
      <c r="B8" s="137" t="s">
        <v>25</v>
      </c>
      <c r="C8" s="76"/>
      <c r="D8" s="129" t="s">
        <v>5</v>
      </c>
      <c r="E8" s="76">
        <v>10</v>
      </c>
      <c r="F8" s="76">
        <v>19</v>
      </c>
      <c r="G8" s="76">
        <v>23</v>
      </c>
      <c r="H8" s="76">
        <v>15</v>
      </c>
      <c r="I8" s="76">
        <v>12</v>
      </c>
      <c r="J8" s="76">
        <v>14</v>
      </c>
      <c r="K8" s="76">
        <v>21</v>
      </c>
      <c r="L8" s="76">
        <v>15</v>
      </c>
      <c r="M8" s="76">
        <v>16</v>
      </c>
      <c r="N8" s="76">
        <v>17</v>
      </c>
      <c r="O8" s="128">
        <f t="shared" si="0"/>
        <v>162</v>
      </c>
      <c r="P8" s="138">
        <f t="shared" si="1"/>
        <v>10</v>
      </c>
      <c r="Q8" s="141">
        <f t="shared" si="2"/>
        <v>10</v>
      </c>
      <c r="R8" s="141">
        <f t="shared" si="3"/>
        <v>12</v>
      </c>
      <c r="S8" s="141">
        <f t="shared" si="4"/>
        <v>14</v>
      </c>
      <c r="T8" s="141">
        <f t="shared" si="5"/>
        <v>126</v>
      </c>
      <c r="U8" s="76">
        <f t="shared" si="6"/>
        <v>3</v>
      </c>
    </row>
    <row r="9" spans="2:21" s="15" customFormat="1">
      <c r="B9" s="137" t="s">
        <v>7</v>
      </c>
      <c r="C9" s="76"/>
      <c r="D9" s="131" t="s">
        <v>36</v>
      </c>
      <c r="E9" s="76">
        <v>16</v>
      </c>
      <c r="F9" s="76">
        <v>11</v>
      </c>
      <c r="G9" s="76"/>
      <c r="H9" s="76">
        <v>13</v>
      </c>
      <c r="I9" s="76">
        <v>21</v>
      </c>
      <c r="J9" s="76">
        <v>18</v>
      </c>
      <c r="K9" s="76"/>
      <c r="L9" s="76">
        <v>14</v>
      </c>
      <c r="M9" s="76">
        <v>17</v>
      </c>
      <c r="N9" s="76">
        <v>20</v>
      </c>
      <c r="O9" s="128">
        <f t="shared" si="0"/>
        <v>130</v>
      </c>
      <c r="P9" s="138">
        <f t="shared" si="1"/>
        <v>8</v>
      </c>
      <c r="Q9" s="141">
        <f t="shared" si="2"/>
        <v>11</v>
      </c>
      <c r="R9" s="141">
        <f t="shared" si="3"/>
        <v>0</v>
      </c>
      <c r="S9" s="141">
        <f t="shared" si="4"/>
        <v>0</v>
      </c>
      <c r="T9" s="141">
        <f t="shared" si="5"/>
        <v>119</v>
      </c>
      <c r="U9" s="76">
        <f t="shared" si="6"/>
        <v>4</v>
      </c>
    </row>
    <row r="10" spans="2:21">
      <c r="B10" s="137" t="s">
        <v>79</v>
      </c>
      <c r="C10" s="76"/>
      <c r="D10" s="129" t="s">
        <v>5</v>
      </c>
      <c r="E10" s="76">
        <v>18</v>
      </c>
      <c r="F10" s="76">
        <v>19</v>
      </c>
      <c r="G10" s="76"/>
      <c r="H10" s="76">
        <v>17</v>
      </c>
      <c r="I10" s="76">
        <v>17</v>
      </c>
      <c r="J10" s="76">
        <v>12</v>
      </c>
      <c r="K10" s="76"/>
      <c r="L10" s="76">
        <v>12</v>
      </c>
      <c r="M10" s="76">
        <v>12</v>
      </c>
      <c r="N10" s="76">
        <v>19</v>
      </c>
      <c r="O10" s="128">
        <f t="shared" si="0"/>
        <v>126</v>
      </c>
      <c r="P10" s="138">
        <f t="shared" si="1"/>
        <v>8</v>
      </c>
      <c r="Q10" s="141">
        <f t="shared" si="2"/>
        <v>12</v>
      </c>
      <c r="R10" s="141">
        <f t="shared" si="3"/>
        <v>0</v>
      </c>
      <c r="S10" s="141">
        <f t="shared" si="4"/>
        <v>0</v>
      </c>
      <c r="T10" s="141">
        <f t="shared" si="5"/>
        <v>114</v>
      </c>
      <c r="U10" s="76">
        <f t="shared" si="6"/>
        <v>5</v>
      </c>
    </row>
    <row r="11" spans="2:21">
      <c r="B11" s="137" t="s">
        <v>62</v>
      </c>
      <c r="C11" s="76"/>
      <c r="D11" s="129" t="s">
        <v>5</v>
      </c>
      <c r="E11" s="76">
        <v>18</v>
      </c>
      <c r="F11" s="76"/>
      <c r="G11" s="76">
        <v>22</v>
      </c>
      <c r="H11" s="76">
        <v>15</v>
      </c>
      <c r="I11" s="76">
        <v>17</v>
      </c>
      <c r="J11" s="76"/>
      <c r="K11" s="76"/>
      <c r="L11" s="76">
        <v>21</v>
      </c>
      <c r="M11" s="76"/>
      <c r="N11" s="76">
        <v>21</v>
      </c>
      <c r="O11" s="128">
        <f t="shared" si="0"/>
        <v>114</v>
      </c>
      <c r="P11" s="138">
        <f t="shared" si="1"/>
        <v>6</v>
      </c>
      <c r="Q11" s="141">
        <f t="shared" si="2"/>
        <v>0</v>
      </c>
      <c r="R11" s="141">
        <f t="shared" si="3"/>
        <v>0</v>
      </c>
      <c r="S11" s="141">
        <f t="shared" si="4"/>
        <v>0</v>
      </c>
      <c r="T11" s="141">
        <f t="shared" si="5"/>
        <v>114</v>
      </c>
      <c r="U11" s="76">
        <f t="shared" si="6"/>
        <v>5</v>
      </c>
    </row>
    <row r="12" spans="2:21">
      <c r="B12" s="137" t="s">
        <v>37</v>
      </c>
      <c r="C12" s="76"/>
      <c r="D12" s="129" t="s">
        <v>5</v>
      </c>
      <c r="E12" s="76"/>
      <c r="F12" s="76">
        <v>19</v>
      </c>
      <c r="G12" s="76">
        <v>14</v>
      </c>
      <c r="H12" s="76">
        <v>19</v>
      </c>
      <c r="I12" s="76">
        <v>23</v>
      </c>
      <c r="J12" s="76">
        <v>14</v>
      </c>
      <c r="K12" s="76"/>
      <c r="L12" s="76">
        <v>9</v>
      </c>
      <c r="M12" s="76"/>
      <c r="N12" s="76">
        <v>14</v>
      </c>
      <c r="O12" s="128">
        <f t="shared" si="0"/>
        <v>112</v>
      </c>
      <c r="P12" s="138">
        <f t="shared" si="1"/>
        <v>7</v>
      </c>
      <c r="Q12" s="141">
        <f t="shared" si="2"/>
        <v>0</v>
      </c>
      <c r="R12" s="141">
        <f t="shared" si="3"/>
        <v>0</v>
      </c>
      <c r="S12" s="141">
        <f t="shared" si="4"/>
        <v>0</v>
      </c>
      <c r="T12" s="141">
        <f t="shared" si="5"/>
        <v>112</v>
      </c>
      <c r="U12" s="76">
        <f t="shared" si="6"/>
        <v>7</v>
      </c>
    </row>
    <row r="13" spans="2:21">
      <c r="B13" s="137" t="s">
        <v>75</v>
      </c>
      <c r="C13" s="76"/>
      <c r="D13" s="135" t="s">
        <v>26</v>
      </c>
      <c r="E13" s="76">
        <v>21</v>
      </c>
      <c r="F13" s="76"/>
      <c r="G13" s="76">
        <v>18</v>
      </c>
      <c r="H13" s="76">
        <v>20</v>
      </c>
      <c r="I13" s="76">
        <v>25</v>
      </c>
      <c r="J13" s="76"/>
      <c r="K13" s="76"/>
      <c r="L13" s="76">
        <v>26</v>
      </c>
      <c r="M13" s="76"/>
      <c r="N13" s="76"/>
      <c r="O13" s="128">
        <f t="shared" si="0"/>
        <v>110</v>
      </c>
      <c r="P13" s="138">
        <f t="shared" si="1"/>
        <v>5</v>
      </c>
      <c r="Q13" s="141">
        <f t="shared" si="2"/>
        <v>0</v>
      </c>
      <c r="R13" s="141">
        <f t="shared" si="3"/>
        <v>0</v>
      </c>
      <c r="S13" s="141">
        <f t="shared" si="4"/>
        <v>0</v>
      </c>
      <c r="T13" s="141">
        <f t="shared" si="5"/>
        <v>110</v>
      </c>
      <c r="U13" s="76">
        <f t="shared" si="6"/>
        <v>8</v>
      </c>
    </row>
    <row r="14" spans="2:21">
      <c r="B14" s="137" t="s">
        <v>108</v>
      </c>
      <c r="C14" s="76"/>
      <c r="D14" s="131" t="s">
        <v>36</v>
      </c>
      <c r="E14" s="76">
        <v>16</v>
      </c>
      <c r="F14" s="76">
        <v>13</v>
      </c>
      <c r="G14" s="76">
        <v>15</v>
      </c>
      <c r="H14" s="76">
        <v>11</v>
      </c>
      <c r="I14" s="76">
        <v>19</v>
      </c>
      <c r="J14" s="76"/>
      <c r="K14" s="76"/>
      <c r="L14" s="76">
        <v>16</v>
      </c>
      <c r="M14" s="76">
        <v>16</v>
      </c>
      <c r="N14" s="76">
        <v>14</v>
      </c>
      <c r="O14" s="128">
        <f t="shared" si="0"/>
        <v>120</v>
      </c>
      <c r="P14" s="138">
        <f t="shared" si="1"/>
        <v>8</v>
      </c>
      <c r="Q14" s="141">
        <f t="shared" si="2"/>
        <v>11</v>
      </c>
      <c r="R14" s="141">
        <f t="shared" si="3"/>
        <v>0</v>
      </c>
      <c r="S14" s="141">
        <f t="shared" si="4"/>
        <v>0</v>
      </c>
      <c r="T14" s="141">
        <f t="shared" si="5"/>
        <v>109</v>
      </c>
      <c r="U14" s="76">
        <f t="shared" si="6"/>
        <v>9</v>
      </c>
    </row>
    <row r="15" spans="2:21">
      <c r="B15" s="137" t="s">
        <v>55</v>
      </c>
      <c r="C15" s="76"/>
      <c r="D15" s="136" t="s">
        <v>230</v>
      </c>
      <c r="E15" s="76">
        <v>10</v>
      </c>
      <c r="F15" s="76"/>
      <c r="G15" s="76">
        <v>14</v>
      </c>
      <c r="H15" s="76"/>
      <c r="I15" s="76">
        <v>28</v>
      </c>
      <c r="J15" s="76"/>
      <c r="K15" s="76"/>
      <c r="L15" s="76">
        <v>19</v>
      </c>
      <c r="M15" s="76">
        <v>20</v>
      </c>
      <c r="N15" s="76">
        <v>14</v>
      </c>
      <c r="O15" s="128">
        <f t="shared" si="0"/>
        <v>105</v>
      </c>
      <c r="P15" s="138">
        <f t="shared" si="1"/>
        <v>6</v>
      </c>
      <c r="Q15" s="141">
        <f t="shared" si="2"/>
        <v>0</v>
      </c>
      <c r="R15" s="141">
        <f t="shared" si="3"/>
        <v>0</v>
      </c>
      <c r="S15" s="141">
        <f t="shared" si="4"/>
        <v>0</v>
      </c>
      <c r="T15" s="141">
        <f t="shared" si="5"/>
        <v>105</v>
      </c>
      <c r="U15" s="76">
        <f t="shared" si="6"/>
        <v>10</v>
      </c>
    </row>
    <row r="16" spans="2:21">
      <c r="B16" s="137" t="s">
        <v>54</v>
      </c>
      <c r="C16" s="76"/>
      <c r="D16" s="136" t="s">
        <v>230</v>
      </c>
      <c r="E16" s="76">
        <v>16</v>
      </c>
      <c r="F16" s="76">
        <v>18</v>
      </c>
      <c r="G16" s="76">
        <v>5</v>
      </c>
      <c r="H16" s="76"/>
      <c r="I16" s="76">
        <v>17</v>
      </c>
      <c r="J16" s="76"/>
      <c r="K16" s="76"/>
      <c r="L16" s="76">
        <v>15</v>
      </c>
      <c r="M16" s="76">
        <v>21</v>
      </c>
      <c r="N16" s="76">
        <v>9</v>
      </c>
      <c r="O16" s="128">
        <f t="shared" si="0"/>
        <v>101</v>
      </c>
      <c r="P16" s="138">
        <f t="shared" si="1"/>
        <v>7</v>
      </c>
      <c r="Q16" s="141">
        <f t="shared" si="2"/>
        <v>0</v>
      </c>
      <c r="R16" s="141">
        <f t="shared" si="3"/>
        <v>0</v>
      </c>
      <c r="S16" s="141">
        <f t="shared" si="4"/>
        <v>0</v>
      </c>
      <c r="T16" s="141">
        <f t="shared" si="5"/>
        <v>101</v>
      </c>
      <c r="U16" s="76">
        <f t="shared" si="6"/>
        <v>11</v>
      </c>
    </row>
    <row r="17" spans="2:21">
      <c r="B17" s="137" t="s">
        <v>107</v>
      </c>
      <c r="C17" s="76"/>
      <c r="D17" s="131" t="s">
        <v>36</v>
      </c>
      <c r="E17" s="76">
        <v>17</v>
      </c>
      <c r="F17" s="76">
        <v>14</v>
      </c>
      <c r="G17" s="76">
        <v>23</v>
      </c>
      <c r="H17" s="76">
        <v>12</v>
      </c>
      <c r="I17" s="76"/>
      <c r="J17" s="76">
        <v>16</v>
      </c>
      <c r="K17" s="76"/>
      <c r="L17" s="76">
        <v>17</v>
      </c>
      <c r="M17" s="76"/>
      <c r="N17" s="76"/>
      <c r="O17" s="128">
        <f t="shared" si="0"/>
        <v>99</v>
      </c>
      <c r="P17" s="138">
        <f t="shared" si="1"/>
        <v>6</v>
      </c>
      <c r="Q17" s="141">
        <f t="shared" si="2"/>
        <v>0</v>
      </c>
      <c r="R17" s="141">
        <f t="shared" si="3"/>
        <v>0</v>
      </c>
      <c r="S17" s="141">
        <f t="shared" si="4"/>
        <v>0</v>
      </c>
      <c r="T17" s="141">
        <f t="shared" si="5"/>
        <v>99</v>
      </c>
      <c r="U17" s="76">
        <f t="shared" si="6"/>
        <v>12</v>
      </c>
    </row>
    <row r="18" spans="2:21">
      <c r="B18" s="137" t="s">
        <v>24</v>
      </c>
      <c r="C18" s="76"/>
      <c r="D18" s="130" t="s">
        <v>11</v>
      </c>
      <c r="E18" s="76">
        <v>12</v>
      </c>
      <c r="F18" s="76">
        <v>14</v>
      </c>
      <c r="G18" s="76">
        <v>14</v>
      </c>
      <c r="H18" s="76"/>
      <c r="I18" s="76">
        <v>17</v>
      </c>
      <c r="J18" s="76"/>
      <c r="K18" s="76">
        <v>12</v>
      </c>
      <c r="L18" s="76">
        <v>11</v>
      </c>
      <c r="M18" s="76"/>
      <c r="N18" s="76">
        <v>17</v>
      </c>
      <c r="O18" s="128">
        <f t="shared" si="0"/>
        <v>97</v>
      </c>
      <c r="P18" s="138">
        <f t="shared" si="1"/>
        <v>7</v>
      </c>
      <c r="Q18" s="141">
        <f t="shared" si="2"/>
        <v>0</v>
      </c>
      <c r="R18" s="141">
        <f t="shared" si="3"/>
        <v>0</v>
      </c>
      <c r="S18" s="141">
        <f t="shared" si="4"/>
        <v>0</v>
      </c>
      <c r="T18" s="141">
        <f t="shared" si="5"/>
        <v>97</v>
      </c>
      <c r="U18" s="76">
        <f t="shared" si="6"/>
        <v>13</v>
      </c>
    </row>
    <row r="19" spans="2:21">
      <c r="B19" s="137" t="s">
        <v>118</v>
      </c>
      <c r="C19" s="76"/>
      <c r="D19" s="135" t="s">
        <v>26</v>
      </c>
      <c r="E19" s="76">
        <v>13</v>
      </c>
      <c r="F19" s="76">
        <v>13</v>
      </c>
      <c r="G19" s="76"/>
      <c r="H19" s="76"/>
      <c r="I19" s="76">
        <v>18</v>
      </c>
      <c r="J19" s="76"/>
      <c r="K19" s="76"/>
      <c r="L19" s="76">
        <v>13</v>
      </c>
      <c r="M19" s="76">
        <v>20</v>
      </c>
      <c r="N19" s="76">
        <v>18</v>
      </c>
      <c r="O19" s="128">
        <f t="shared" si="0"/>
        <v>95</v>
      </c>
      <c r="P19" s="138">
        <f t="shared" si="1"/>
        <v>6</v>
      </c>
      <c r="Q19" s="141">
        <f t="shared" si="2"/>
        <v>0</v>
      </c>
      <c r="R19" s="141">
        <f t="shared" si="3"/>
        <v>0</v>
      </c>
      <c r="S19" s="141">
        <f t="shared" si="4"/>
        <v>0</v>
      </c>
      <c r="T19" s="141">
        <f t="shared" si="5"/>
        <v>95</v>
      </c>
      <c r="U19" s="76">
        <f t="shared" si="6"/>
        <v>14</v>
      </c>
    </row>
    <row r="20" spans="2:21">
      <c r="B20" s="137" t="s">
        <v>4</v>
      </c>
      <c r="C20" s="76"/>
      <c r="D20" s="129" t="s">
        <v>5</v>
      </c>
      <c r="E20" s="76">
        <v>13</v>
      </c>
      <c r="F20" s="76"/>
      <c r="G20" s="76">
        <v>12</v>
      </c>
      <c r="H20" s="76">
        <v>7</v>
      </c>
      <c r="I20" s="76">
        <v>14</v>
      </c>
      <c r="J20" s="76">
        <v>10</v>
      </c>
      <c r="K20" s="76">
        <v>10</v>
      </c>
      <c r="L20" s="76">
        <v>13</v>
      </c>
      <c r="M20" s="76">
        <v>18</v>
      </c>
      <c r="N20" s="76">
        <v>11</v>
      </c>
      <c r="O20" s="128">
        <f t="shared" si="0"/>
        <v>108</v>
      </c>
      <c r="P20" s="138">
        <f t="shared" si="1"/>
        <v>9</v>
      </c>
      <c r="Q20" s="141">
        <f t="shared" si="2"/>
        <v>7</v>
      </c>
      <c r="R20" s="141">
        <f t="shared" si="3"/>
        <v>10</v>
      </c>
      <c r="S20" s="141">
        <f t="shared" si="4"/>
        <v>0</v>
      </c>
      <c r="T20" s="141">
        <f t="shared" si="5"/>
        <v>91</v>
      </c>
      <c r="U20" s="76">
        <f t="shared" si="6"/>
        <v>15</v>
      </c>
    </row>
    <row r="21" spans="2:21" s="15" customFormat="1">
      <c r="B21" s="137" t="s">
        <v>12</v>
      </c>
      <c r="C21" s="76"/>
      <c r="D21" s="130" t="s">
        <v>11</v>
      </c>
      <c r="E21" s="76">
        <v>18</v>
      </c>
      <c r="F21" s="76"/>
      <c r="G21" s="76">
        <v>11</v>
      </c>
      <c r="H21" s="76"/>
      <c r="I21" s="76">
        <v>9</v>
      </c>
      <c r="J21" s="76">
        <v>13</v>
      </c>
      <c r="K21" s="76"/>
      <c r="L21" s="76">
        <v>12</v>
      </c>
      <c r="M21" s="76">
        <v>16</v>
      </c>
      <c r="N21" s="76">
        <v>12</v>
      </c>
      <c r="O21" s="128">
        <f t="shared" si="0"/>
        <v>91</v>
      </c>
      <c r="P21" s="138">
        <f t="shared" si="1"/>
        <v>7</v>
      </c>
      <c r="Q21" s="141">
        <f t="shared" si="2"/>
        <v>0</v>
      </c>
      <c r="R21" s="141">
        <f t="shared" si="3"/>
        <v>0</v>
      </c>
      <c r="S21" s="141">
        <f t="shared" si="4"/>
        <v>0</v>
      </c>
      <c r="T21" s="141">
        <f t="shared" si="5"/>
        <v>91</v>
      </c>
      <c r="U21" s="76">
        <f t="shared" si="6"/>
        <v>15</v>
      </c>
    </row>
    <row r="22" spans="2:21" s="15" customFormat="1">
      <c r="B22" s="137" t="s">
        <v>179</v>
      </c>
      <c r="C22" s="76"/>
      <c r="D22" s="131" t="s">
        <v>36</v>
      </c>
      <c r="E22" s="76"/>
      <c r="F22" s="76">
        <v>13</v>
      </c>
      <c r="G22" s="76">
        <v>14</v>
      </c>
      <c r="H22" s="76">
        <v>9</v>
      </c>
      <c r="I22" s="76"/>
      <c r="J22" s="76">
        <v>9</v>
      </c>
      <c r="K22" s="76"/>
      <c r="L22" s="76">
        <v>8</v>
      </c>
      <c r="M22" s="76">
        <v>20</v>
      </c>
      <c r="N22" s="76">
        <v>14</v>
      </c>
      <c r="O22" s="128">
        <f t="shared" si="0"/>
        <v>87</v>
      </c>
      <c r="P22" s="138">
        <f t="shared" si="1"/>
        <v>7</v>
      </c>
      <c r="Q22" s="141">
        <f t="shared" si="2"/>
        <v>0</v>
      </c>
      <c r="R22" s="141">
        <f t="shared" si="3"/>
        <v>0</v>
      </c>
      <c r="S22" s="141">
        <f t="shared" si="4"/>
        <v>0</v>
      </c>
      <c r="T22" s="141">
        <f t="shared" si="5"/>
        <v>87</v>
      </c>
      <c r="U22" s="76">
        <f t="shared" si="6"/>
        <v>17</v>
      </c>
    </row>
    <row r="23" spans="2:21" s="15" customFormat="1">
      <c r="B23" s="137" t="s">
        <v>159</v>
      </c>
      <c r="C23" s="76"/>
      <c r="D23" s="129" t="s">
        <v>5</v>
      </c>
      <c r="E23" s="76">
        <v>19</v>
      </c>
      <c r="F23" s="76">
        <v>23</v>
      </c>
      <c r="G23" s="76"/>
      <c r="H23" s="76">
        <v>12</v>
      </c>
      <c r="I23" s="76"/>
      <c r="J23" s="76">
        <v>12</v>
      </c>
      <c r="K23" s="76"/>
      <c r="L23" s="76">
        <v>20</v>
      </c>
      <c r="M23" s="76"/>
      <c r="N23" s="76"/>
      <c r="O23" s="128">
        <f t="shared" si="0"/>
        <v>86</v>
      </c>
      <c r="P23" s="138">
        <f t="shared" si="1"/>
        <v>5</v>
      </c>
      <c r="Q23" s="141">
        <f t="shared" si="2"/>
        <v>0</v>
      </c>
      <c r="R23" s="141">
        <f t="shared" si="3"/>
        <v>0</v>
      </c>
      <c r="S23" s="141">
        <f t="shared" si="4"/>
        <v>0</v>
      </c>
      <c r="T23" s="141">
        <f t="shared" si="5"/>
        <v>86</v>
      </c>
      <c r="U23" s="76">
        <f t="shared" si="6"/>
        <v>18</v>
      </c>
    </row>
    <row r="24" spans="2:21" s="15" customFormat="1">
      <c r="B24" s="137" t="s">
        <v>112</v>
      </c>
      <c r="C24" s="76"/>
      <c r="D24" s="129" t="s">
        <v>5</v>
      </c>
      <c r="E24" s="76">
        <v>21</v>
      </c>
      <c r="F24" s="76">
        <v>25</v>
      </c>
      <c r="G24" s="76">
        <v>14</v>
      </c>
      <c r="H24" s="76"/>
      <c r="I24" s="76"/>
      <c r="J24" s="76"/>
      <c r="K24" s="76"/>
      <c r="L24" s="76">
        <v>11</v>
      </c>
      <c r="M24" s="76"/>
      <c r="N24" s="76">
        <v>15</v>
      </c>
      <c r="O24" s="128">
        <f t="shared" si="0"/>
        <v>86</v>
      </c>
      <c r="P24" s="138">
        <f t="shared" si="1"/>
        <v>5</v>
      </c>
      <c r="Q24" s="141">
        <f t="shared" si="2"/>
        <v>0</v>
      </c>
      <c r="R24" s="141">
        <f t="shared" si="3"/>
        <v>0</v>
      </c>
      <c r="S24" s="141">
        <f t="shared" si="4"/>
        <v>0</v>
      </c>
      <c r="T24" s="141">
        <f t="shared" si="5"/>
        <v>86</v>
      </c>
      <c r="U24" s="76">
        <f t="shared" si="6"/>
        <v>18</v>
      </c>
    </row>
    <row r="25" spans="2:21" s="15" customFormat="1">
      <c r="B25" s="137" t="s">
        <v>60</v>
      </c>
      <c r="C25" s="76"/>
      <c r="D25" s="131" t="s">
        <v>36</v>
      </c>
      <c r="E25" s="76">
        <v>18</v>
      </c>
      <c r="F25" s="76">
        <v>11</v>
      </c>
      <c r="G25" s="76">
        <v>8</v>
      </c>
      <c r="H25" s="76">
        <v>9</v>
      </c>
      <c r="I25" s="76">
        <v>15</v>
      </c>
      <c r="J25" s="76">
        <v>17</v>
      </c>
      <c r="K25" s="76"/>
      <c r="L25" s="76"/>
      <c r="M25" s="76">
        <v>5</v>
      </c>
      <c r="N25" s="76">
        <v>8</v>
      </c>
      <c r="O25" s="128">
        <f t="shared" si="0"/>
        <v>91</v>
      </c>
      <c r="P25" s="138">
        <f t="shared" si="1"/>
        <v>8</v>
      </c>
      <c r="Q25" s="141">
        <f t="shared" si="2"/>
        <v>5</v>
      </c>
      <c r="R25" s="141">
        <f t="shared" si="3"/>
        <v>0</v>
      </c>
      <c r="S25" s="141">
        <f t="shared" si="4"/>
        <v>0</v>
      </c>
      <c r="T25" s="141">
        <f t="shared" si="5"/>
        <v>86</v>
      </c>
      <c r="U25" s="76">
        <f t="shared" si="6"/>
        <v>18</v>
      </c>
    </row>
    <row r="26" spans="2:21" s="15" customFormat="1">
      <c r="B26" s="137" t="s">
        <v>64</v>
      </c>
      <c r="C26" s="76"/>
      <c r="D26" s="135" t="s">
        <v>26</v>
      </c>
      <c r="E26" s="76">
        <v>14</v>
      </c>
      <c r="F26" s="76">
        <v>17</v>
      </c>
      <c r="G26" s="76">
        <v>13</v>
      </c>
      <c r="H26" s="76"/>
      <c r="I26" s="76"/>
      <c r="J26" s="76"/>
      <c r="K26" s="76"/>
      <c r="L26" s="76">
        <v>14</v>
      </c>
      <c r="M26" s="76">
        <v>14</v>
      </c>
      <c r="N26" s="76">
        <v>12</v>
      </c>
      <c r="O26" s="128">
        <f t="shared" si="0"/>
        <v>84</v>
      </c>
      <c r="P26" s="138">
        <f t="shared" si="1"/>
        <v>6</v>
      </c>
      <c r="Q26" s="141">
        <f t="shared" si="2"/>
        <v>0</v>
      </c>
      <c r="R26" s="141">
        <f t="shared" si="3"/>
        <v>0</v>
      </c>
      <c r="S26" s="141">
        <f t="shared" si="4"/>
        <v>0</v>
      </c>
      <c r="T26" s="141">
        <f t="shared" si="5"/>
        <v>84</v>
      </c>
      <c r="U26" s="76">
        <f t="shared" si="6"/>
        <v>21</v>
      </c>
    </row>
    <row r="27" spans="2:21" s="15" customFormat="1">
      <c r="B27" s="137" t="s">
        <v>23</v>
      </c>
      <c r="C27" s="76"/>
      <c r="D27" s="131" t="s">
        <v>36</v>
      </c>
      <c r="E27" s="76">
        <v>14</v>
      </c>
      <c r="F27" s="76">
        <v>16</v>
      </c>
      <c r="G27" s="76"/>
      <c r="H27" s="76"/>
      <c r="I27" s="76">
        <v>17</v>
      </c>
      <c r="J27" s="76">
        <v>14</v>
      </c>
      <c r="K27" s="76">
        <v>10</v>
      </c>
      <c r="L27" s="76"/>
      <c r="M27" s="76"/>
      <c r="N27" s="76">
        <v>13</v>
      </c>
      <c r="O27" s="128">
        <f t="shared" si="0"/>
        <v>84</v>
      </c>
      <c r="P27" s="138">
        <f t="shared" si="1"/>
        <v>6</v>
      </c>
      <c r="Q27" s="141">
        <f t="shared" si="2"/>
        <v>0</v>
      </c>
      <c r="R27" s="141">
        <f t="shared" si="3"/>
        <v>0</v>
      </c>
      <c r="S27" s="141">
        <f t="shared" si="4"/>
        <v>0</v>
      </c>
      <c r="T27" s="141">
        <f t="shared" si="5"/>
        <v>84</v>
      </c>
      <c r="U27" s="76">
        <f t="shared" si="6"/>
        <v>21</v>
      </c>
    </row>
    <row r="28" spans="2:21">
      <c r="B28" s="137" t="s">
        <v>3</v>
      </c>
      <c r="C28" s="76"/>
      <c r="D28" s="129" t="s">
        <v>5</v>
      </c>
      <c r="E28" s="76">
        <v>8</v>
      </c>
      <c r="F28" s="76">
        <v>14</v>
      </c>
      <c r="G28" s="76">
        <v>16</v>
      </c>
      <c r="H28" s="76">
        <v>8</v>
      </c>
      <c r="I28" s="76">
        <v>9</v>
      </c>
      <c r="J28" s="76">
        <v>9</v>
      </c>
      <c r="K28" s="76">
        <v>9</v>
      </c>
      <c r="L28" s="76">
        <v>14</v>
      </c>
      <c r="M28" s="76">
        <v>11</v>
      </c>
      <c r="N28" s="76">
        <v>10</v>
      </c>
      <c r="O28" s="128">
        <f t="shared" si="0"/>
        <v>108</v>
      </c>
      <c r="P28" s="138">
        <f t="shared" si="1"/>
        <v>10</v>
      </c>
      <c r="Q28" s="141">
        <f t="shared" si="2"/>
        <v>8</v>
      </c>
      <c r="R28" s="141">
        <f t="shared" si="3"/>
        <v>8</v>
      </c>
      <c r="S28" s="141">
        <f t="shared" si="4"/>
        <v>9</v>
      </c>
      <c r="T28" s="141">
        <f t="shared" si="5"/>
        <v>83</v>
      </c>
      <c r="U28" s="76">
        <f t="shared" si="6"/>
        <v>23</v>
      </c>
    </row>
    <row r="29" spans="2:21" s="15" customFormat="1">
      <c r="B29" s="137" t="s">
        <v>58</v>
      </c>
      <c r="C29" s="76"/>
      <c r="D29" s="131" t="s">
        <v>36</v>
      </c>
      <c r="E29" s="76">
        <v>13</v>
      </c>
      <c r="F29" s="76">
        <v>13</v>
      </c>
      <c r="G29" s="76">
        <v>12</v>
      </c>
      <c r="H29" s="76">
        <v>6</v>
      </c>
      <c r="I29" s="76">
        <v>11</v>
      </c>
      <c r="J29" s="76"/>
      <c r="K29" s="76"/>
      <c r="L29" s="76">
        <v>8</v>
      </c>
      <c r="M29" s="76">
        <v>13</v>
      </c>
      <c r="N29" s="76">
        <v>13</v>
      </c>
      <c r="O29" s="128">
        <f t="shared" si="0"/>
        <v>89</v>
      </c>
      <c r="P29" s="138">
        <f t="shared" si="1"/>
        <v>8</v>
      </c>
      <c r="Q29" s="141">
        <f t="shared" si="2"/>
        <v>6</v>
      </c>
      <c r="R29" s="141">
        <f t="shared" si="3"/>
        <v>0</v>
      </c>
      <c r="S29" s="141">
        <f t="shared" si="4"/>
        <v>0</v>
      </c>
      <c r="T29" s="141">
        <f t="shared" si="5"/>
        <v>83</v>
      </c>
      <c r="U29" s="76">
        <f t="shared" si="6"/>
        <v>23</v>
      </c>
    </row>
    <row r="30" spans="2:21">
      <c r="B30" s="137" t="s">
        <v>122</v>
      </c>
      <c r="C30" s="76"/>
      <c r="D30" s="134" t="s">
        <v>84</v>
      </c>
      <c r="E30" s="76">
        <v>9</v>
      </c>
      <c r="F30" s="76"/>
      <c r="G30" s="76">
        <v>13</v>
      </c>
      <c r="H30" s="76">
        <v>15</v>
      </c>
      <c r="I30" s="76">
        <v>17</v>
      </c>
      <c r="J30" s="76"/>
      <c r="K30" s="76"/>
      <c r="L30" s="76">
        <v>14</v>
      </c>
      <c r="M30" s="76"/>
      <c r="N30" s="76">
        <v>13</v>
      </c>
      <c r="O30" s="128">
        <f t="shared" si="0"/>
        <v>81</v>
      </c>
      <c r="P30" s="138">
        <f t="shared" si="1"/>
        <v>6</v>
      </c>
      <c r="Q30" s="141">
        <f t="shared" si="2"/>
        <v>0</v>
      </c>
      <c r="R30" s="141">
        <f t="shared" si="3"/>
        <v>0</v>
      </c>
      <c r="S30" s="141">
        <f t="shared" si="4"/>
        <v>0</v>
      </c>
      <c r="T30" s="141">
        <f t="shared" si="5"/>
        <v>81</v>
      </c>
      <c r="U30" s="76">
        <f t="shared" si="6"/>
        <v>25</v>
      </c>
    </row>
    <row r="31" spans="2:21">
      <c r="B31" s="137" t="s">
        <v>190</v>
      </c>
      <c r="C31" s="76"/>
      <c r="D31" s="129" t="s">
        <v>5</v>
      </c>
      <c r="E31" s="76">
        <v>17</v>
      </c>
      <c r="F31" s="76">
        <v>16</v>
      </c>
      <c r="G31" s="76">
        <v>14</v>
      </c>
      <c r="H31" s="76">
        <v>19</v>
      </c>
      <c r="I31" s="76"/>
      <c r="J31" s="76">
        <v>11</v>
      </c>
      <c r="K31" s="76"/>
      <c r="L31" s="76"/>
      <c r="M31" s="76"/>
      <c r="N31" s="76"/>
      <c r="O31" s="128">
        <f t="shared" si="0"/>
        <v>77</v>
      </c>
      <c r="P31" s="138">
        <f t="shared" si="1"/>
        <v>5</v>
      </c>
      <c r="Q31" s="141">
        <f t="shared" si="2"/>
        <v>0</v>
      </c>
      <c r="R31" s="141">
        <f t="shared" si="3"/>
        <v>0</v>
      </c>
      <c r="S31" s="141">
        <f t="shared" si="4"/>
        <v>0</v>
      </c>
      <c r="T31" s="141">
        <f t="shared" si="5"/>
        <v>77</v>
      </c>
      <c r="U31" s="76">
        <f t="shared" si="6"/>
        <v>26</v>
      </c>
    </row>
    <row r="32" spans="2:21">
      <c r="B32" s="137" t="s">
        <v>120</v>
      </c>
      <c r="C32" s="76"/>
      <c r="D32" s="135" t="s">
        <v>26</v>
      </c>
      <c r="E32" s="76">
        <v>9</v>
      </c>
      <c r="F32" s="76">
        <v>12</v>
      </c>
      <c r="G32" s="76">
        <v>16</v>
      </c>
      <c r="H32" s="76"/>
      <c r="I32" s="76"/>
      <c r="J32" s="76"/>
      <c r="K32" s="76"/>
      <c r="L32" s="76"/>
      <c r="M32" s="76">
        <v>19</v>
      </c>
      <c r="N32" s="76">
        <v>19</v>
      </c>
      <c r="O32" s="128">
        <f t="shared" si="0"/>
        <v>75</v>
      </c>
      <c r="P32" s="138">
        <f t="shared" si="1"/>
        <v>5</v>
      </c>
      <c r="Q32" s="141">
        <f t="shared" si="2"/>
        <v>0</v>
      </c>
      <c r="R32" s="141">
        <f t="shared" si="3"/>
        <v>0</v>
      </c>
      <c r="S32" s="141">
        <f t="shared" si="4"/>
        <v>0</v>
      </c>
      <c r="T32" s="141">
        <f t="shared" si="5"/>
        <v>75</v>
      </c>
      <c r="U32" s="76">
        <f t="shared" si="6"/>
        <v>27</v>
      </c>
    </row>
    <row r="33" spans="2:21">
      <c r="B33" s="137" t="s">
        <v>110</v>
      </c>
      <c r="C33" s="76"/>
      <c r="D33" s="131" t="s">
        <v>36</v>
      </c>
      <c r="E33" s="76">
        <v>16</v>
      </c>
      <c r="F33" s="76">
        <v>18</v>
      </c>
      <c r="G33" s="76">
        <v>18</v>
      </c>
      <c r="H33" s="76">
        <v>6</v>
      </c>
      <c r="I33" s="76">
        <v>16</v>
      </c>
      <c r="J33" s="76"/>
      <c r="K33" s="76"/>
      <c r="L33" s="76"/>
      <c r="M33" s="76"/>
      <c r="N33" s="76"/>
      <c r="O33" s="128">
        <f t="shared" si="0"/>
        <v>74</v>
      </c>
      <c r="P33" s="138">
        <f t="shared" si="1"/>
        <v>5</v>
      </c>
      <c r="Q33" s="141">
        <f t="shared" si="2"/>
        <v>0</v>
      </c>
      <c r="R33" s="141">
        <f t="shared" si="3"/>
        <v>0</v>
      </c>
      <c r="S33" s="141">
        <f t="shared" si="4"/>
        <v>0</v>
      </c>
      <c r="T33" s="141">
        <f t="shared" si="5"/>
        <v>74</v>
      </c>
      <c r="U33" s="76">
        <f t="shared" si="6"/>
        <v>28</v>
      </c>
    </row>
    <row r="34" spans="2:21">
      <c r="B34" s="137" t="s">
        <v>42</v>
      </c>
      <c r="C34" s="76"/>
      <c r="D34" s="131" t="s">
        <v>36</v>
      </c>
      <c r="E34" s="76">
        <v>11</v>
      </c>
      <c r="F34" s="76">
        <v>14</v>
      </c>
      <c r="G34" s="76"/>
      <c r="H34" s="76"/>
      <c r="I34" s="76">
        <v>13</v>
      </c>
      <c r="J34" s="76"/>
      <c r="K34" s="76"/>
      <c r="L34" s="76"/>
      <c r="M34" s="76">
        <v>15</v>
      </c>
      <c r="N34" s="76">
        <v>18</v>
      </c>
      <c r="O34" s="128">
        <f t="shared" si="0"/>
        <v>71</v>
      </c>
      <c r="P34" s="138">
        <f t="shared" si="1"/>
        <v>5</v>
      </c>
      <c r="Q34" s="141">
        <f t="shared" si="2"/>
        <v>0</v>
      </c>
      <c r="R34" s="141">
        <f t="shared" si="3"/>
        <v>0</v>
      </c>
      <c r="S34" s="141">
        <f t="shared" si="4"/>
        <v>0</v>
      </c>
      <c r="T34" s="141">
        <f t="shared" si="5"/>
        <v>71</v>
      </c>
      <c r="U34" s="76">
        <f t="shared" si="6"/>
        <v>29</v>
      </c>
    </row>
    <row r="35" spans="2:21" s="15" customFormat="1">
      <c r="B35" s="137" t="s">
        <v>111</v>
      </c>
      <c r="C35" s="76"/>
      <c r="D35" s="131" t="s">
        <v>36</v>
      </c>
      <c r="E35" s="76">
        <v>11</v>
      </c>
      <c r="F35" s="76">
        <v>11</v>
      </c>
      <c r="G35" s="76">
        <v>13</v>
      </c>
      <c r="H35" s="76">
        <v>6</v>
      </c>
      <c r="I35" s="76">
        <v>7</v>
      </c>
      <c r="J35" s="76"/>
      <c r="K35" s="76"/>
      <c r="L35" s="76">
        <v>7</v>
      </c>
      <c r="M35" s="76">
        <v>11</v>
      </c>
      <c r="N35" s="76">
        <v>8</v>
      </c>
      <c r="O35" s="128">
        <f t="shared" si="0"/>
        <v>74</v>
      </c>
      <c r="P35" s="138">
        <f t="shared" si="1"/>
        <v>8</v>
      </c>
      <c r="Q35" s="141">
        <f t="shared" si="2"/>
        <v>6</v>
      </c>
      <c r="R35" s="141">
        <f t="shared" si="3"/>
        <v>0</v>
      </c>
      <c r="S35" s="141">
        <f t="shared" si="4"/>
        <v>0</v>
      </c>
      <c r="T35" s="141">
        <f t="shared" si="5"/>
        <v>68</v>
      </c>
      <c r="U35" s="76">
        <f t="shared" si="6"/>
        <v>30</v>
      </c>
    </row>
    <row r="36" spans="2:21" s="15" customFormat="1">
      <c r="B36" s="137" t="s">
        <v>28</v>
      </c>
      <c r="C36" s="76"/>
      <c r="D36" s="134" t="s">
        <v>84</v>
      </c>
      <c r="E36" s="76">
        <v>9</v>
      </c>
      <c r="F36" s="76">
        <v>16</v>
      </c>
      <c r="G36" s="76">
        <v>7</v>
      </c>
      <c r="H36" s="76">
        <v>8</v>
      </c>
      <c r="I36" s="76">
        <v>11</v>
      </c>
      <c r="J36" s="76"/>
      <c r="K36" s="76"/>
      <c r="L36" s="76">
        <v>5</v>
      </c>
      <c r="M36" s="76">
        <v>6</v>
      </c>
      <c r="N36" s="76">
        <v>11</v>
      </c>
      <c r="O36" s="128">
        <f t="shared" si="0"/>
        <v>73</v>
      </c>
      <c r="P36" s="138">
        <f t="shared" si="1"/>
        <v>8</v>
      </c>
      <c r="Q36" s="141">
        <f t="shared" si="2"/>
        <v>5</v>
      </c>
      <c r="R36" s="141">
        <f t="shared" si="3"/>
        <v>0</v>
      </c>
      <c r="S36" s="141">
        <f t="shared" si="4"/>
        <v>0</v>
      </c>
      <c r="T36" s="141">
        <f t="shared" si="5"/>
        <v>68</v>
      </c>
      <c r="U36" s="76">
        <f t="shared" si="6"/>
        <v>30</v>
      </c>
    </row>
    <row r="37" spans="2:21" s="15" customFormat="1">
      <c r="B37" s="137" t="s">
        <v>123</v>
      </c>
      <c r="C37" s="76"/>
      <c r="D37" s="134" t="s">
        <v>84</v>
      </c>
      <c r="E37" s="76">
        <v>12</v>
      </c>
      <c r="F37" s="76"/>
      <c r="G37" s="76">
        <v>13</v>
      </c>
      <c r="H37" s="76">
        <v>15</v>
      </c>
      <c r="I37" s="76"/>
      <c r="J37" s="76"/>
      <c r="K37" s="76"/>
      <c r="L37" s="76"/>
      <c r="M37" s="76">
        <v>14</v>
      </c>
      <c r="N37" s="76">
        <v>14</v>
      </c>
      <c r="O37" s="128">
        <f t="shared" si="0"/>
        <v>68</v>
      </c>
      <c r="P37" s="138">
        <f t="shared" si="1"/>
        <v>5</v>
      </c>
      <c r="Q37" s="141">
        <f t="shared" si="2"/>
        <v>0</v>
      </c>
      <c r="R37" s="141">
        <f t="shared" si="3"/>
        <v>0</v>
      </c>
      <c r="S37" s="141">
        <f t="shared" si="4"/>
        <v>0</v>
      </c>
      <c r="T37" s="141">
        <f t="shared" si="5"/>
        <v>68</v>
      </c>
      <c r="U37" s="76">
        <f t="shared" si="6"/>
        <v>30</v>
      </c>
    </row>
    <row r="38" spans="2:21" s="15" customFormat="1">
      <c r="B38" s="137" t="s">
        <v>106</v>
      </c>
      <c r="C38" s="76"/>
      <c r="D38" s="131" t="s">
        <v>36</v>
      </c>
      <c r="E38" s="76">
        <v>17</v>
      </c>
      <c r="F38" s="76">
        <v>14</v>
      </c>
      <c r="G38" s="76">
        <v>19</v>
      </c>
      <c r="H38" s="76"/>
      <c r="I38" s="76"/>
      <c r="J38" s="76"/>
      <c r="K38" s="76"/>
      <c r="L38" s="76"/>
      <c r="M38" s="76"/>
      <c r="N38" s="76">
        <v>15</v>
      </c>
      <c r="O38" s="128">
        <f t="shared" ref="O38:O69" si="7">SUM(E38:N38)</f>
        <v>65</v>
      </c>
      <c r="P38" s="138">
        <f t="shared" ref="P38:P69" si="8">COUNT(E38:N38)</f>
        <v>4</v>
      </c>
      <c r="Q38" s="141">
        <f t="shared" ref="Q38:Q69" si="9">IF(P38&lt;8,0,+SMALL((E38:N38),1))</f>
        <v>0</v>
      </c>
      <c r="R38" s="141">
        <f t="shared" ref="R38:R69" si="10">IF(P38&lt;9,0,+SMALL((E38:N38),2))</f>
        <v>0</v>
      </c>
      <c r="S38" s="141">
        <f t="shared" ref="S38:S69" si="11">IF(P38&lt;10,0,+SMALL((E38:N38),3))</f>
        <v>0</v>
      </c>
      <c r="T38" s="141">
        <f t="shared" ref="T38:T69" si="12">O38-Q38-R38-S38</f>
        <v>65</v>
      </c>
      <c r="U38" s="76">
        <f t="shared" ref="U38:U69" si="13">RANK(T38,$T$6:$T$92,0)</f>
        <v>33</v>
      </c>
    </row>
    <row r="39" spans="2:21">
      <c r="B39" s="137" t="s">
        <v>178</v>
      </c>
      <c r="C39" s="76"/>
      <c r="D39" s="131" t="s">
        <v>36</v>
      </c>
      <c r="E39" s="76"/>
      <c r="F39" s="76">
        <v>12</v>
      </c>
      <c r="G39" s="76"/>
      <c r="H39" s="76"/>
      <c r="I39" s="76">
        <v>21</v>
      </c>
      <c r="J39" s="76"/>
      <c r="K39" s="76"/>
      <c r="L39" s="76">
        <v>12</v>
      </c>
      <c r="M39" s="76"/>
      <c r="N39" s="76">
        <v>20</v>
      </c>
      <c r="O39" s="128">
        <f t="shared" si="7"/>
        <v>65</v>
      </c>
      <c r="P39" s="138">
        <f t="shared" si="8"/>
        <v>4</v>
      </c>
      <c r="Q39" s="141">
        <f t="shared" si="9"/>
        <v>0</v>
      </c>
      <c r="R39" s="141">
        <f t="shared" si="10"/>
        <v>0</v>
      </c>
      <c r="S39" s="141">
        <f t="shared" si="11"/>
        <v>0</v>
      </c>
      <c r="T39" s="141">
        <f t="shared" si="12"/>
        <v>65</v>
      </c>
      <c r="U39" s="76">
        <f t="shared" si="13"/>
        <v>33</v>
      </c>
    </row>
    <row r="40" spans="2:21">
      <c r="B40" s="137" t="s">
        <v>22</v>
      </c>
      <c r="C40" s="76"/>
      <c r="D40" s="132" t="s">
        <v>15</v>
      </c>
      <c r="E40" s="76">
        <v>6</v>
      </c>
      <c r="F40" s="76">
        <v>7</v>
      </c>
      <c r="G40" s="76">
        <v>7</v>
      </c>
      <c r="H40" s="76">
        <v>10</v>
      </c>
      <c r="I40" s="76">
        <v>9</v>
      </c>
      <c r="J40" s="76">
        <v>8</v>
      </c>
      <c r="K40" s="76">
        <v>9</v>
      </c>
      <c r="L40" s="76">
        <v>4</v>
      </c>
      <c r="M40" s="76">
        <v>9</v>
      </c>
      <c r="N40" s="76">
        <v>13</v>
      </c>
      <c r="O40" s="128">
        <f t="shared" si="7"/>
        <v>82</v>
      </c>
      <c r="P40" s="138">
        <f t="shared" si="8"/>
        <v>10</v>
      </c>
      <c r="Q40" s="141">
        <f t="shared" si="9"/>
        <v>4</v>
      </c>
      <c r="R40" s="141">
        <f t="shared" si="10"/>
        <v>6</v>
      </c>
      <c r="S40" s="141">
        <f t="shared" si="11"/>
        <v>7</v>
      </c>
      <c r="T40" s="141">
        <f t="shared" si="12"/>
        <v>65</v>
      </c>
      <c r="U40" s="76">
        <f t="shared" si="13"/>
        <v>33</v>
      </c>
    </row>
    <row r="41" spans="2:21">
      <c r="B41" s="137" t="s">
        <v>221</v>
      </c>
      <c r="C41" s="76"/>
      <c r="D41" s="161" t="s">
        <v>210</v>
      </c>
      <c r="E41" s="76"/>
      <c r="F41" s="76"/>
      <c r="G41" s="76"/>
      <c r="H41" s="76">
        <v>18</v>
      </c>
      <c r="I41" s="76"/>
      <c r="J41" s="76"/>
      <c r="K41" s="76"/>
      <c r="L41" s="76">
        <v>15</v>
      </c>
      <c r="M41" s="76">
        <v>11</v>
      </c>
      <c r="N41" s="76">
        <v>20</v>
      </c>
      <c r="O41" s="128">
        <f t="shared" si="7"/>
        <v>64</v>
      </c>
      <c r="P41" s="138">
        <f t="shared" si="8"/>
        <v>4</v>
      </c>
      <c r="Q41" s="141">
        <f t="shared" si="9"/>
        <v>0</v>
      </c>
      <c r="R41" s="141">
        <f t="shared" si="10"/>
        <v>0</v>
      </c>
      <c r="S41" s="141">
        <f t="shared" si="11"/>
        <v>0</v>
      </c>
      <c r="T41" s="141">
        <f t="shared" si="12"/>
        <v>64</v>
      </c>
      <c r="U41" s="76">
        <f t="shared" si="13"/>
        <v>36</v>
      </c>
    </row>
    <row r="42" spans="2:21">
      <c r="B42" s="137" t="s">
        <v>53</v>
      </c>
      <c r="C42" s="76"/>
      <c r="D42" s="133" t="s">
        <v>17</v>
      </c>
      <c r="E42" s="76">
        <v>7</v>
      </c>
      <c r="F42" s="76">
        <v>13</v>
      </c>
      <c r="G42" s="76"/>
      <c r="H42" s="76"/>
      <c r="I42" s="76"/>
      <c r="J42" s="76"/>
      <c r="K42" s="76">
        <v>11</v>
      </c>
      <c r="L42" s="76">
        <v>11</v>
      </c>
      <c r="M42" s="76">
        <v>10</v>
      </c>
      <c r="N42" s="76">
        <v>10</v>
      </c>
      <c r="O42" s="128">
        <f t="shared" si="7"/>
        <v>62</v>
      </c>
      <c r="P42" s="138">
        <f t="shared" si="8"/>
        <v>6</v>
      </c>
      <c r="Q42" s="141">
        <f t="shared" si="9"/>
        <v>0</v>
      </c>
      <c r="R42" s="141">
        <f t="shared" si="10"/>
        <v>0</v>
      </c>
      <c r="S42" s="141">
        <f t="shared" si="11"/>
        <v>0</v>
      </c>
      <c r="T42" s="141">
        <f t="shared" si="12"/>
        <v>62</v>
      </c>
      <c r="U42" s="76">
        <f t="shared" si="13"/>
        <v>37</v>
      </c>
    </row>
    <row r="43" spans="2:21" s="15" customFormat="1">
      <c r="B43" s="137" t="s">
        <v>194</v>
      </c>
      <c r="C43" s="76"/>
      <c r="D43" s="134" t="s">
        <v>84</v>
      </c>
      <c r="E43" s="76"/>
      <c r="F43" s="76"/>
      <c r="G43" s="76">
        <v>13</v>
      </c>
      <c r="H43" s="76">
        <v>13</v>
      </c>
      <c r="I43" s="76"/>
      <c r="J43" s="76"/>
      <c r="K43" s="76"/>
      <c r="L43" s="76"/>
      <c r="M43" s="76">
        <v>18</v>
      </c>
      <c r="N43" s="76">
        <v>15</v>
      </c>
      <c r="O43" s="128">
        <f t="shared" si="7"/>
        <v>59</v>
      </c>
      <c r="P43" s="138">
        <f t="shared" si="8"/>
        <v>4</v>
      </c>
      <c r="Q43" s="141">
        <f t="shared" si="9"/>
        <v>0</v>
      </c>
      <c r="R43" s="141">
        <f t="shared" si="10"/>
        <v>0</v>
      </c>
      <c r="S43" s="141">
        <f t="shared" si="11"/>
        <v>0</v>
      </c>
      <c r="T43" s="166">
        <f t="shared" si="12"/>
        <v>59</v>
      </c>
      <c r="U43" s="76">
        <f t="shared" si="13"/>
        <v>38</v>
      </c>
    </row>
    <row r="44" spans="2:21">
      <c r="B44" s="137" t="s">
        <v>71</v>
      </c>
      <c r="C44" s="76"/>
      <c r="D44" s="130" t="s">
        <v>11</v>
      </c>
      <c r="E44" s="76"/>
      <c r="F44" s="76"/>
      <c r="G44" s="76"/>
      <c r="H44" s="76">
        <v>11</v>
      </c>
      <c r="I44" s="76">
        <v>12</v>
      </c>
      <c r="J44" s="76"/>
      <c r="K44" s="76"/>
      <c r="L44" s="76">
        <v>13</v>
      </c>
      <c r="M44" s="76">
        <v>12</v>
      </c>
      <c r="N44" s="76">
        <v>11</v>
      </c>
      <c r="O44" s="128">
        <f t="shared" si="7"/>
        <v>59</v>
      </c>
      <c r="P44" s="138">
        <f t="shared" si="8"/>
        <v>5</v>
      </c>
      <c r="Q44" s="141">
        <f t="shared" si="9"/>
        <v>0</v>
      </c>
      <c r="R44" s="141">
        <f t="shared" si="10"/>
        <v>0</v>
      </c>
      <c r="S44" s="141">
        <f t="shared" si="11"/>
        <v>0</v>
      </c>
      <c r="T44" s="141">
        <f t="shared" si="12"/>
        <v>59</v>
      </c>
      <c r="U44" s="76">
        <f t="shared" si="13"/>
        <v>38</v>
      </c>
    </row>
    <row r="45" spans="2:21" s="15" customFormat="1">
      <c r="B45" s="137" t="s">
        <v>43</v>
      </c>
      <c r="C45" s="76"/>
      <c r="D45" s="132" t="s">
        <v>15</v>
      </c>
      <c r="E45" s="76">
        <v>9</v>
      </c>
      <c r="F45" s="76"/>
      <c r="G45" s="76">
        <v>5</v>
      </c>
      <c r="H45" s="76">
        <v>8</v>
      </c>
      <c r="I45" s="76">
        <v>10</v>
      </c>
      <c r="J45" s="76">
        <v>4</v>
      </c>
      <c r="K45" s="76">
        <v>9</v>
      </c>
      <c r="L45" s="76">
        <v>7</v>
      </c>
      <c r="M45" s="76">
        <v>11</v>
      </c>
      <c r="N45" s="76">
        <v>5</v>
      </c>
      <c r="O45" s="128">
        <f t="shared" si="7"/>
        <v>68</v>
      </c>
      <c r="P45" s="138">
        <f t="shared" si="8"/>
        <v>9</v>
      </c>
      <c r="Q45" s="141">
        <f t="shared" si="9"/>
        <v>4</v>
      </c>
      <c r="R45" s="141">
        <f t="shared" si="10"/>
        <v>5</v>
      </c>
      <c r="S45" s="141">
        <f t="shared" si="11"/>
        <v>0</v>
      </c>
      <c r="T45" s="141">
        <f t="shared" si="12"/>
        <v>59</v>
      </c>
      <c r="U45" s="76">
        <f t="shared" si="13"/>
        <v>38</v>
      </c>
    </row>
    <row r="46" spans="2:21" s="15" customFormat="1">
      <c r="B46" s="137" t="s">
        <v>180</v>
      </c>
      <c r="C46" s="76"/>
      <c r="D46" s="132" t="s">
        <v>15</v>
      </c>
      <c r="E46" s="76"/>
      <c r="F46" s="76">
        <v>9</v>
      </c>
      <c r="G46" s="76"/>
      <c r="H46" s="76"/>
      <c r="I46" s="76">
        <v>13</v>
      </c>
      <c r="J46" s="76">
        <v>7</v>
      </c>
      <c r="K46" s="76">
        <v>7</v>
      </c>
      <c r="L46" s="76">
        <v>7</v>
      </c>
      <c r="M46" s="76">
        <v>8</v>
      </c>
      <c r="N46" s="76">
        <v>8</v>
      </c>
      <c r="O46" s="128">
        <f t="shared" si="7"/>
        <v>59</v>
      </c>
      <c r="P46" s="138">
        <f t="shared" si="8"/>
        <v>7</v>
      </c>
      <c r="Q46" s="141">
        <f t="shared" si="9"/>
        <v>0</v>
      </c>
      <c r="R46" s="141">
        <f t="shared" si="10"/>
        <v>0</v>
      </c>
      <c r="S46" s="141">
        <f t="shared" si="11"/>
        <v>0</v>
      </c>
      <c r="T46" s="141">
        <f t="shared" si="12"/>
        <v>59</v>
      </c>
      <c r="U46" s="76">
        <f t="shared" si="13"/>
        <v>38</v>
      </c>
    </row>
    <row r="47" spans="2:21" s="15" customFormat="1">
      <c r="B47" s="137" t="s">
        <v>117</v>
      </c>
      <c r="C47" s="76"/>
      <c r="D47" s="135" t="s">
        <v>26</v>
      </c>
      <c r="E47" s="76">
        <v>20</v>
      </c>
      <c r="F47" s="76">
        <v>18</v>
      </c>
      <c r="G47" s="76"/>
      <c r="H47" s="76"/>
      <c r="I47" s="76"/>
      <c r="J47" s="76"/>
      <c r="K47" s="76"/>
      <c r="L47" s="76"/>
      <c r="M47" s="76">
        <v>20</v>
      </c>
      <c r="N47" s="76"/>
      <c r="O47" s="128">
        <f t="shared" si="7"/>
        <v>58</v>
      </c>
      <c r="P47" s="138">
        <f t="shared" si="8"/>
        <v>3</v>
      </c>
      <c r="Q47" s="141">
        <f t="shared" si="9"/>
        <v>0</v>
      </c>
      <c r="R47" s="141">
        <f t="shared" si="10"/>
        <v>0</v>
      </c>
      <c r="S47" s="141">
        <f t="shared" si="11"/>
        <v>0</v>
      </c>
      <c r="T47" s="141">
        <f t="shared" si="12"/>
        <v>58</v>
      </c>
      <c r="U47" s="76">
        <f t="shared" si="13"/>
        <v>42</v>
      </c>
    </row>
    <row r="48" spans="2:21" s="15" customFormat="1">
      <c r="B48" s="137" t="s">
        <v>56</v>
      </c>
      <c r="C48" s="76"/>
      <c r="D48" s="136" t="s">
        <v>230</v>
      </c>
      <c r="E48" s="76">
        <v>6</v>
      </c>
      <c r="F48" s="76"/>
      <c r="G48" s="76">
        <v>5</v>
      </c>
      <c r="H48" s="76">
        <v>11</v>
      </c>
      <c r="I48" s="76">
        <v>9</v>
      </c>
      <c r="J48" s="76"/>
      <c r="K48" s="76"/>
      <c r="L48" s="76"/>
      <c r="M48" s="76">
        <v>13</v>
      </c>
      <c r="N48" s="76">
        <v>12</v>
      </c>
      <c r="O48" s="128">
        <f t="shared" si="7"/>
        <v>56</v>
      </c>
      <c r="P48" s="138">
        <f t="shared" si="8"/>
        <v>6</v>
      </c>
      <c r="Q48" s="141">
        <f t="shared" si="9"/>
        <v>0</v>
      </c>
      <c r="R48" s="141">
        <f t="shared" si="10"/>
        <v>0</v>
      </c>
      <c r="S48" s="141">
        <f t="shared" si="11"/>
        <v>0</v>
      </c>
      <c r="T48" s="141">
        <f t="shared" si="12"/>
        <v>56</v>
      </c>
      <c r="U48" s="76">
        <f t="shared" si="13"/>
        <v>43</v>
      </c>
    </row>
    <row r="49" spans="2:23">
      <c r="B49" s="137" t="s">
        <v>57</v>
      </c>
      <c r="C49" s="76"/>
      <c r="D49" s="136" t="s">
        <v>230</v>
      </c>
      <c r="E49" s="76">
        <v>11</v>
      </c>
      <c r="F49" s="76"/>
      <c r="G49" s="76">
        <v>13</v>
      </c>
      <c r="H49" s="76"/>
      <c r="I49" s="76">
        <v>12</v>
      </c>
      <c r="J49" s="76"/>
      <c r="K49" s="76"/>
      <c r="L49" s="76"/>
      <c r="M49" s="76"/>
      <c r="N49" s="76">
        <v>15</v>
      </c>
      <c r="O49" s="128">
        <f t="shared" si="7"/>
        <v>51</v>
      </c>
      <c r="P49" s="138">
        <f t="shared" si="8"/>
        <v>4</v>
      </c>
      <c r="Q49" s="141">
        <f t="shared" si="9"/>
        <v>0</v>
      </c>
      <c r="R49" s="141">
        <f t="shared" si="10"/>
        <v>0</v>
      </c>
      <c r="S49" s="141">
        <f t="shared" si="11"/>
        <v>0</v>
      </c>
      <c r="T49" s="141">
        <f t="shared" si="12"/>
        <v>51</v>
      </c>
      <c r="U49" s="76">
        <f t="shared" si="13"/>
        <v>44</v>
      </c>
    </row>
    <row r="50" spans="2:23" s="15" customFormat="1">
      <c r="B50" s="137" t="s">
        <v>124</v>
      </c>
      <c r="C50" s="76"/>
      <c r="D50" s="130" t="s">
        <v>11</v>
      </c>
      <c r="E50" s="76">
        <v>7</v>
      </c>
      <c r="F50" s="76">
        <v>9</v>
      </c>
      <c r="G50" s="76"/>
      <c r="H50" s="76"/>
      <c r="I50" s="76"/>
      <c r="J50" s="76">
        <v>7</v>
      </c>
      <c r="K50" s="76">
        <v>6</v>
      </c>
      <c r="L50" s="76">
        <v>8</v>
      </c>
      <c r="M50" s="76">
        <v>6</v>
      </c>
      <c r="N50" s="76">
        <v>8</v>
      </c>
      <c r="O50" s="128">
        <f t="shared" si="7"/>
        <v>51</v>
      </c>
      <c r="P50" s="138">
        <f t="shared" si="8"/>
        <v>7</v>
      </c>
      <c r="Q50" s="141">
        <f t="shared" si="9"/>
        <v>0</v>
      </c>
      <c r="R50" s="141">
        <f t="shared" si="10"/>
        <v>0</v>
      </c>
      <c r="S50" s="141">
        <f t="shared" si="11"/>
        <v>0</v>
      </c>
      <c r="T50" s="141">
        <f t="shared" si="12"/>
        <v>51</v>
      </c>
      <c r="U50" s="76">
        <f t="shared" si="13"/>
        <v>44</v>
      </c>
    </row>
    <row r="51" spans="2:23">
      <c r="B51" s="137" t="s">
        <v>177</v>
      </c>
      <c r="C51" s="76"/>
      <c r="D51" s="129" t="s">
        <v>5</v>
      </c>
      <c r="E51" s="76"/>
      <c r="F51" s="76">
        <v>18</v>
      </c>
      <c r="G51" s="76"/>
      <c r="H51" s="76"/>
      <c r="I51" s="76"/>
      <c r="J51" s="76"/>
      <c r="K51" s="76">
        <v>11</v>
      </c>
      <c r="L51" s="76"/>
      <c r="M51" s="76">
        <v>18</v>
      </c>
      <c r="N51" s="76"/>
      <c r="O51" s="128">
        <f t="shared" si="7"/>
        <v>47</v>
      </c>
      <c r="P51" s="138">
        <f t="shared" si="8"/>
        <v>3</v>
      </c>
      <c r="Q51" s="141">
        <f t="shared" si="9"/>
        <v>0</v>
      </c>
      <c r="R51" s="141">
        <f t="shared" si="10"/>
        <v>0</v>
      </c>
      <c r="S51" s="141">
        <f t="shared" si="11"/>
        <v>0</v>
      </c>
      <c r="T51" s="141">
        <f t="shared" si="12"/>
        <v>47</v>
      </c>
      <c r="U51" s="76">
        <f t="shared" si="13"/>
        <v>46</v>
      </c>
    </row>
    <row r="52" spans="2:23">
      <c r="B52" s="137" t="s">
        <v>116</v>
      </c>
      <c r="C52" s="76"/>
      <c r="D52" s="135" t="s">
        <v>26</v>
      </c>
      <c r="E52" s="76">
        <v>5</v>
      </c>
      <c r="F52" s="76">
        <v>9</v>
      </c>
      <c r="G52" s="76">
        <v>8</v>
      </c>
      <c r="H52" s="76"/>
      <c r="I52" s="76">
        <v>14</v>
      </c>
      <c r="J52" s="76"/>
      <c r="K52" s="76"/>
      <c r="L52" s="76">
        <v>5</v>
      </c>
      <c r="M52" s="76">
        <v>6</v>
      </c>
      <c r="N52" s="76">
        <v>0</v>
      </c>
      <c r="O52" s="128">
        <f t="shared" si="7"/>
        <v>47</v>
      </c>
      <c r="P52" s="138">
        <f t="shared" si="8"/>
        <v>7</v>
      </c>
      <c r="Q52" s="141">
        <f t="shared" si="9"/>
        <v>0</v>
      </c>
      <c r="R52" s="141">
        <f t="shared" si="10"/>
        <v>0</v>
      </c>
      <c r="S52" s="141">
        <f t="shared" si="11"/>
        <v>0</v>
      </c>
      <c r="T52" s="141">
        <f t="shared" si="12"/>
        <v>47</v>
      </c>
      <c r="U52" s="76">
        <f t="shared" si="13"/>
        <v>46</v>
      </c>
    </row>
    <row r="53" spans="2:23">
      <c r="B53" s="137" t="s">
        <v>29</v>
      </c>
      <c r="C53" s="76"/>
      <c r="D53" s="135" t="s">
        <v>26</v>
      </c>
      <c r="E53" s="76">
        <v>7</v>
      </c>
      <c r="F53" s="76">
        <v>2</v>
      </c>
      <c r="G53" s="76">
        <v>8</v>
      </c>
      <c r="H53" s="76">
        <v>5</v>
      </c>
      <c r="I53" s="76"/>
      <c r="J53" s="76"/>
      <c r="K53" s="76"/>
      <c r="L53" s="76">
        <v>4</v>
      </c>
      <c r="M53" s="76">
        <v>11</v>
      </c>
      <c r="N53" s="76">
        <v>9</v>
      </c>
      <c r="O53" s="128">
        <f t="shared" si="7"/>
        <v>46</v>
      </c>
      <c r="P53" s="138">
        <f t="shared" si="8"/>
        <v>7</v>
      </c>
      <c r="Q53" s="141">
        <f t="shared" si="9"/>
        <v>0</v>
      </c>
      <c r="R53" s="141">
        <f t="shared" si="10"/>
        <v>0</v>
      </c>
      <c r="S53" s="141">
        <f t="shared" si="11"/>
        <v>0</v>
      </c>
      <c r="T53" s="141">
        <f t="shared" si="12"/>
        <v>46</v>
      </c>
      <c r="U53" s="76">
        <f t="shared" si="13"/>
        <v>48</v>
      </c>
    </row>
    <row r="54" spans="2:23">
      <c r="B54" s="137" t="s">
        <v>119</v>
      </c>
      <c r="C54" s="76"/>
      <c r="D54" s="135" t="s">
        <v>26</v>
      </c>
      <c r="E54" s="76">
        <v>12</v>
      </c>
      <c r="F54" s="76"/>
      <c r="G54" s="76"/>
      <c r="H54" s="76"/>
      <c r="I54" s="76"/>
      <c r="J54" s="76"/>
      <c r="K54" s="76"/>
      <c r="L54" s="76">
        <v>10</v>
      </c>
      <c r="M54" s="76">
        <v>11</v>
      </c>
      <c r="N54" s="76">
        <v>12</v>
      </c>
      <c r="O54" s="128">
        <f t="shared" si="7"/>
        <v>45</v>
      </c>
      <c r="P54" s="138">
        <f t="shared" si="8"/>
        <v>4</v>
      </c>
      <c r="Q54" s="141">
        <f t="shared" si="9"/>
        <v>0</v>
      </c>
      <c r="R54" s="141">
        <f t="shared" si="10"/>
        <v>0</v>
      </c>
      <c r="S54" s="141">
        <f t="shared" si="11"/>
        <v>0</v>
      </c>
      <c r="T54" s="141">
        <f t="shared" si="12"/>
        <v>45</v>
      </c>
      <c r="U54" s="76">
        <f t="shared" si="13"/>
        <v>49</v>
      </c>
    </row>
    <row r="55" spans="2:23">
      <c r="B55" s="137" t="s">
        <v>200</v>
      </c>
      <c r="C55" s="76"/>
      <c r="D55" s="132" t="s">
        <v>15</v>
      </c>
      <c r="E55" s="76"/>
      <c r="F55" s="76"/>
      <c r="G55" s="76"/>
      <c r="H55" s="76"/>
      <c r="I55" s="76">
        <v>7</v>
      </c>
      <c r="J55" s="76">
        <v>9</v>
      </c>
      <c r="K55" s="76">
        <v>6</v>
      </c>
      <c r="L55" s="76">
        <v>4</v>
      </c>
      <c r="M55" s="76">
        <v>11</v>
      </c>
      <c r="N55" s="76">
        <v>8</v>
      </c>
      <c r="O55" s="128">
        <f t="shared" si="7"/>
        <v>45</v>
      </c>
      <c r="P55" s="138">
        <f t="shared" si="8"/>
        <v>6</v>
      </c>
      <c r="Q55" s="141">
        <f t="shared" si="9"/>
        <v>0</v>
      </c>
      <c r="R55" s="141">
        <f t="shared" si="10"/>
        <v>0</v>
      </c>
      <c r="S55" s="141">
        <f t="shared" si="11"/>
        <v>0</v>
      </c>
      <c r="T55" s="141">
        <f t="shared" si="12"/>
        <v>45</v>
      </c>
      <c r="U55" s="76">
        <f t="shared" si="13"/>
        <v>49</v>
      </c>
    </row>
    <row r="56" spans="2:23">
      <c r="B56" s="137" t="s">
        <v>223</v>
      </c>
      <c r="C56" s="76"/>
      <c r="D56" s="161" t="s">
        <v>210</v>
      </c>
      <c r="E56" s="76"/>
      <c r="F56" s="76"/>
      <c r="G56" s="76"/>
      <c r="H56" s="76"/>
      <c r="I56" s="76"/>
      <c r="J56" s="76"/>
      <c r="K56" s="76"/>
      <c r="L56" s="76">
        <v>14</v>
      </c>
      <c r="M56" s="76">
        <v>14</v>
      </c>
      <c r="N56" s="76">
        <v>14</v>
      </c>
      <c r="O56" s="128">
        <f t="shared" si="7"/>
        <v>42</v>
      </c>
      <c r="P56" s="138">
        <f t="shared" si="8"/>
        <v>3</v>
      </c>
      <c r="Q56" s="141">
        <f t="shared" si="9"/>
        <v>0</v>
      </c>
      <c r="R56" s="141">
        <f t="shared" si="10"/>
        <v>0</v>
      </c>
      <c r="S56" s="141">
        <f t="shared" si="11"/>
        <v>0</v>
      </c>
      <c r="T56" s="141">
        <f t="shared" si="12"/>
        <v>42</v>
      </c>
      <c r="U56" s="76">
        <f t="shared" si="13"/>
        <v>51</v>
      </c>
    </row>
    <row r="57" spans="2:23">
      <c r="B57" s="137" t="s">
        <v>193</v>
      </c>
      <c r="C57" s="76"/>
      <c r="D57" s="134" t="s">
        <v>84</v>
      </c>
      <c r="E57" s="76"/>
      <c r="F57" s="76"/>
      <c r="G57" s="76">
        <v>22</v>
      </c>
      <c r="H57" s="76">
        <v>20</v>
      </c>
      <c r="I57" s="76"/>
      <c r="J57" s="76"/>
      <c r="K57" s="76"/>
      <c r="L57" s="76"/>
      <c r="M57" s="76"/>
      <c r="N57" s="76"/>
      <c r="O57" s="128">
        <f t="shared" si="7"/>
        <v>42</v>
      </c>
      <c r="P57" s="138">
        <f t="shared" si="8"/>
        <v>2</v>
      </c>
      <c r="Q57" s="141">
        <f t="shared" si="9"/>
        <v>0</v>
      </c>
      <c r="R57" s="141">
        <f t="shared" si="10"/>
        <v>0</v>
      </c>
      <c r="S57" s="141">
        <f t="shared" si="11"/>
        <v>0</v>
      </c>
      <c r="T57" s="141">
        <f t="shared" si="12"/>
        <v>42</v>
      </c>
      <c r="U57" s="76">
        <f t="shared" si="13"/>
        <v>51</v>
      </c>
    </row>
    <row r="58" spans="2:23">
      <c r="B58" s="137" t="s">
        <v>114</v>
      </c>
      <c r="C58" s="76"/>
      <c r="D58" s="136" t="s">
        <v>230</v>
      </c>
      <c r="E58" s="76">
        <v>14</v>
      </c>
      <c r="F58" s="76"/>
      <c r="G58" s="76"/>
      <c r="H58" s="76"/>
      <c r="I58" s="76"/>
      <c r="J58" s="76"/>
      <c r="K58" s="76"/>
      <c r="L58" s="76">
        <v>8</v>
      </c>
      <c r="M58" s="76">
        <v>5</v>
      </c>
      <c r="N58" s="76">
        <v>15</v>
      </c>
      <c r="O58" s="128">
        <f t="shared" si="7"/>
        <v>42</v>
      </c>
      <c r="P58" s="138">
        <f t="shared" si="8"/>
        <v>4</v>
      </c>
      <c r="Q58" s="141">
        <f t="shared" si="9"/>
        <v>0</v>
      </c>
      <c r="R58" s="141">
        <f t="shared" si="10"/>
        <v>0</v>
      </c>
      <c r="S58" s="141">
        <f t="shared" si="11"/>
        <v>0</v>
      </c>
      <c r="T58" s="141">
        <f t="shared" si="12"/>
        <v>42</v>
      </c>
      <c r="U58" s="76">
        <f t="shared" si="13"/>
        <v>51</v>
      </c>
    </row>
    <row r="59" spans="2:23">
      <c r="B59" s="137" t="s">
        <v>224</v>
      </c>
      <c r="C59" s="76"/>
      <c r="D59" s="161" t="s">
        <v>210</v>
      </c>
      <c r="E59" s="76"/>
      <c r="F59" s="76"/>
      <c r="G59" s="76"/>
      <c r="H59" s="76">
        <v>8</v>
      </c>
      <c r="I59" s="76"/>
      <c r="J59" s="76"/>
      <c r="K59" s="76"/>
      <c r="L59" s="76">
        <v>7</v>
      </c>
      <c r="M59" s="76">
        <v>13</v>
      </c>
      <c r="N59" s="76">
        <v>11</v>
      </c>
      <c r="O59" s="128">
        <f t="shared" si="7"/>
        <v>39</v>
      </c>
      <c r="P59" s="138">
        <f t="shared" si="8"/>
        <v>4</v>
      </c>
      <c r="Q59" s="141">
        <f t="shared" si="9"/>
        <v>0</v>
      </c>
      <c r="R59" s="141">
        <f t="shared" si="10"/>
        <v>0</v>
      </c>
      <c r="S59" s="141">
        <f t="shared" si="11"/>
        <v>0</v>
      </c>
      <c r="T59" s="141">
        <f t="shared" si="12"/>
        <v>39</v>
      </c>
      <c r="U59" s="76">
        <f t="shared" si="13"/>
        <v>54</v>
      </c>
    </row>
    <row r="60" spans="2:23">
      <c r="B60" s="137" t="s">
        <v>39</v>
      </c>
      <c r="C60" s="76"/>
      <c r="D60" s="129" t="s">
        <v>5</v>
      </c>
      <c r="E60" s="76">
        <v>13</v>
      </c>
      <c r="F60" s="76">
        <v>16</v>
      </c>
      <c r="G60" s="76"/>
      <c r="H60" s="76"/>
      <c r="I60" s="76"/>
      <c r="J60" s="76">
        <v>10</v>
      </c>
      <c r="K60" s="76"/>
      <c r="L60" s="76"/>
      <c r="M60" s="76"/>
      <c r="N60" s="76"/>
      <c r="O60" s="128">
        <f t="shared" si="7"/>
        <v>39</v>
      </c>
      <c r="P60" s="138">
        <f t="shared" si="8"/>
        <v>3</v>
      </c>
      <c r="Q60" s="141">
        <f t="shared" si="9"/>
        <v>0</v>
      </c>
      <c r="R60" s="141">
        <f t="shared" si="10"/>
        <v>0</v>
      </c>
      <c r="S60" s="141">
        <f t="shared" si="11"/>
        <v>0</v>
      </c>
      <c r="T60" s="141">
        <f t="shared" si="12"/>
        <v>39</v>
      </c>
      <c r="U60" s="76">
        <f t="shared" si="13"/>
        <v>54</v>
      </c>
    </row>
    <row r="61" spans="2:23" s="15" customFormat="1">
      <c r="B61" s="137" t="s">
        <v>196</v>
      </c>
      <c r="C61" s="76"/>
      <c r="D61" s="134" t="s">
        <v>84</v>
      </c>
      <c r="E61" s="76"/>
      <c r="F61" s="76"/>
      <c r="G61" s="76">
        <v>13</v>
      </c>
      <c r="H61" s="76">
        <v>8</v>
      </c>
      <c r="I61" s="76"/>
      <c r="J61" s="76"/>
      <c r="K61" s="76"/>
      <c r="L61" s="76"/>
      <c r="M61" s="76"/>
      <c r="N61" s="76">
        <v>17</v>
      </c>
      <c r="O61" s="128">
        <f t="shared" si="7"/>
        <v>38</v>
      </c>
      <c r="P61" s="138">
        <f t="shared" si="8"/>
        <v>3</v>
      </c>
      <c r="Q61" s="141">
        <f t="shared" si="9"/>
        <v>0</v>
      </c>
      <c r="R61" s="141">
        <f t="shared" si="10"/>
        <v>0</v>
      </c>
      <c r="S61" s="141">
        <f t="shared" si="11"/>
        <v>0</v>
      </c>
      <c r="T61" s="141">
        <f t="shared" si="12"/>
        <v>38</v>
      </c>
      <c r="U61" s="76">
        <f t="shared" si="13"/>
        <v>56</v>
      </c>
    </row>
    <row r="62" spans="2:23" s="15" customFormat="1">
      <c r="B62" s="137" t="s">
        <v>227</v>
      </c>
      <c r="C62" s="76"/>
      <c r="D62" s="135" t="s">
        <v>26</v>
      </c>
      <c r="E62" s="76"/>
      <c r="F62" s="76"/>
      <c r="G62" s="76"/>
      <c r="H62" s="76"/>
      <c r="I62" s="76"/>
      <c r="J62" s="76"/>
      <c r="K62" s="76"/>
      <c r="L62" s="76">
        <v>8</v>
      </c>
      <c r="M62" s="76">
        <v>13</v>
      </c>
      <c r="N62" s="76">
        <v>16</v>
      </c>
      <c r="O62" s="128">
        <f t="shared" si="7"/>
        <v>37</v>
      </c>
      <c r="P62" s="138">
        <f t="shared" si="8"/>
        <v>3</v>
      </c>
      <c r="Q62" s="141">
        <f t="shared" si="9"/>
        <v>0</v>
      </c>
      <c r="R62" s="141">
        <f t="shared" si="10"/>
        <v>0</v>
      </c>
      <c r="S62" s="141">
        <f t="shared" si="11"/>
        <v>0</v>
      </c>
      <c r="T62" s="141">
        <f t="shared" si="12"/>
        <v>37</v>
      </c>
      <c r="U62" s="76">
        <f t="shared" si="13"/>
        <v>57</v>
      </c>
    </row>
    <row r="63" spans="2:23">
      <c r="B63" s="137" t="s">
        <v>212</v>
      </c>
      <c r="C63" s="76"/>
      <c r="D63" s="134" t="s">
        <v>84</v>
      </c>
      <c r="E63" s="76"/>
      <c r="F63" s="76"/>
      <c r="G63" s="76"/>
      <c r="H63" s="76"/>
      <c r="I63" s="76"/>
      <c r="J63" s="76"/>
      <c r="K63" s="76"/>
      <c r="L63" s="76">
        <v>11</v>
      </c>
      <c r="M63" s="76">
        <v>11</v>
      </c>
      <c r="N63" s="76">
        <v>15</v>
      </c>
      <c r="O63" s="128">
        <f t="shared" si="7"/>
        <v>37</v>
      </c>
      <c r="P63" s="138">
        <f t="shared" si="8"/>
        <v>3</v>
      </c>
      <c r="Q63" s="141">
        <f t="shared" si="9"/>
        <v>0</v>
      </c>
      <c r="R63" s="141">
        <f t="shared" si="10"/>
        <v>0</v>
      </c>
      <c r="S63" s="141">
        <f t="shared" si="11"/>
        <v>0</v>
      </c>
      <c r="T63" s="141">
        <f t="shared" si="12"/>
        <v>37</v>
      </c>
      <c r="U63" s="76">
        <f t="shared" si="13"/>
        <v>57</v>
      </c>
      <c r="W63" s="165"/>
    </row>
    <row r="64" spans="2:23">
      <c r="B64" s="137" t="s">
        <v>45</v>
      </c>
      <c r="C64" s="76"/>
      <c r="D64" s="136" t="s">
        <v>230</v>
      </c>
      <c r="E64" s="76"/>
      <c r="F64" s="76">
        <v>6</v>
      </c>
      <c r="G64" s="76">
        <v>6</v>
      </c>
      <c r="H64" s="76">
        <v>1</v>
      </c>
      <c r="I64" s="76">
        <v>9</v>
      </c>
      <c r="J64" s="76"/>
      <c r="K64" s="76"/>
      <c r="L64" s="76"/>
      <c r="M64" s="76">
        <v>7</v>
      </c>
      <c r="N64" s="76">
        <v>8</v>
      </c>
      <c r="O64" s="128">
        <f t="shared" si="7"/>
        <v>37</v>
      </c>
      <c r="P64" s="138">
        <f t="shared" si="8"/>
        <v>6</v>
      </c>
      <c r="Q64" s="141">
        <f t="shared" si="9"/>
        <v>0</v>
      </c>
      <c r="R64" s="141">
        <f t="shared" si="10"/>
        <v>0</v>
      </c>
      <c r="S64" s="141">
        <f t="shared" si="11"/>
        <v>0</v>
      </c>
      <c r="T64" s="141">
        <f t="shared" si="12"/>
        <v>37</v>
      </c>
      <c r="U64" s="76">
        <f t="shared" si="13"/>
        <v>57</v>
      </c>
    </row>
    <row r="65" spans="2:21">
      <c r="B65" s="137" t="s">
        <v>225</v>
      </c>
      <c r="C65" s="76"/>
      <c r="D65" s="161" t="s">
        <v>210</v>
      </c>
      <c r="E65" s="76"/>
      <c r="F65" s="76"/>
      <c r="G65" s="76"/>
      <c r="H65" s="76"/>
      <c r="I65" s="76"/>
      <c r="J65" s="76"/>
      <c r="K65" s="76"/>
      <c r="L65" s="76">
        <v>13</v>
      </c>
      <c r="M65" s="76">
        <v>8</v>
      </c>
      <c r="N65" s="76">
        <v>15</v>
      </c>
      <c r="O65" s="128">
        <f t="shared" si="7"/>
        <v>36</v>
      </c>
      <c r="P65" s="138">
        <f t="shared" si="8"/>
        <v>3</v>
      </c>
      <c r="Q65" s="141">
        <f t="shared" si="9"/>
        <v>0</v>
      </c>
      <c r="R65" s="141">
        <f t="shared" si="10"/>
        <v>0</v>
      </c>
      <c r="S65" s="141">
        <f t="shared" si="11"/>
        <v>0</v>
      </c>
      <c r="T65" s="141">
        <f t="shared" si="12"/>
        <v>36</v>
      </c>
      <c r="U65" s="76">
        <f t="shared" si="13"/>
        <v>60</v>
      </c>
    </row>
    <row r="66" spans="2:21">
      <c r="B66" s="137" t="s">
        <v>202</v>
      </c>
      <c r="C66" s="76"/>
      <c r="D66" s="135" t="s">
        <v>26</v>
      </c>
      <c r="E66" s="76"/>
      <c r="F66" s="76"/>
      <c r="G66" s="76"/>
      <c r="H66" s="76"/>
      <c r="I66" s="76">
        <v>14</v>
      </c>
      <c r="J66" s="76"/>
      <c r="K66" s="76"/>
      <c r="L66" s="76"/>
      <c r="M66" s="76">
        <v>21</v>
      </c>
      <c r="N66" s="76"/>
      <c r="O66" s="128">
        <f t="shared" si="7"/>
        <v>35</v>
      </c>
      <c r="P66" s="138">
        <f t="shared" si="8"/>
        <v>2</v>
      </c>
      <c r="Q66" s="141">
        <f t="shared" si="9"/>
        <v>0</v>
      </c>
      <c r="R66" s="141">
        <f t="shared" si="10"/>
        <v>0</v>
      </c>
      <c r="S66" s="141">
        <f t="shared" si="11"/>
        <v>0</v>
      </c>
      <c r="T66" s="141">
        <f t="shared" si="12"/>
        <v>35</v>
      </c>
      <c r="U66" s="76">
        <f t="shared" si="13"/>
        <v>61</v>
      </c>
    </row>
    <row r="67" spans="2:21">
      <c r="B67" s="137" t="s">
        <v>156</v>
      </c>
      <c r="C67" s="76"/>
      <c r="D67" s="129" t="s">
        <v>5</v>
      </c>
      <c r="E67" s="76">
        <v>13</v>
      </c>
      <c r="F67" s="76">
        <v>21</v>
      </c>
      <c r="G67" s="76"/>
      <c r="H67" s="76"/>
      <c r="I67" s="76"/>
      <c r="J67" s="76"/>
      <c r="K67" s="76"/>
      <c r="L67" s="76"/>
      <c r="M67" s="76"/>
      <c r="N67" s="76"/>
      <c r="O67" s="128">
        <f t="shared" si="7"/>
        <v>34</v>
      </c>
      <c r="P67" s="138">
        <f t="shared" si="8"/>
        <v>2</v>
      </c>
      <c r="Q67" s="141">
        <f t="shared" si="9"/>
        <v>0</v>
      </c>
      <c r="R67" s="141">
        <f t="shared" si="10"/>
        <v>0</v>
      </c>
      <c r="S67" s="141">
        <f t="shared" si="11"/>
        <v>0</v>
      </c>
      <c r="T67" s="141">
        <f t="shared" si="12"/>
        <v>34</v>
      </c>
      <c r="U67" s="76">
        <f t="shared" si="13"/>
        <v>62</v>
      </c>
    </row>
    <row r="68" spans="2:21" s="15" customFormat="1">
      <c r="B68" s="137" t="s">
        <v>197</v>
      </c>
      <c r="C68" s="76"/>
      <c r="D68" s="132" t="s">
        <v>15</v>
      </c>
      <c r="E68" s="76"/>
      <c r="F68" s="76"/>
      <c r="G68" s="76"/>
      <c r="H68" s="76">
        <v>8</v>
      </c>
      <c r="I68" s="76"/>
      <c r="J68" s="76">
        <v>10</v>
      </c>
      <c r="K68" s="76"/>
      <c r="L68" s="76">
        <v>7</v>
      </c>
      <c r="M68" s="76">
        <v>9</v>
      </c>
      <c r="N68" s="76"/>
      <c r="O68" s="128">
        <f t="shared" si="7"/>
        <v>34</v>
      </c>
      <c r="P68" s="138">
        <f t="shared" si="8"/>
        <v>4</v>
      </c>
      <c r="Q68" s="141">
        <f t="shared" si="9"/>
        <v>0</v>
      </c>
      <c r="R68" s="141">
        <f t="shared" si="10"/>
        <v>0</v>
      </c>
      <c r="S68" s="141">
        <f t="shared" si="11"/>
        <v>0</v>
      </c>
      <c r="T68" s="141">
        <f t="shared" si="12"/>
        <v>34</v>
      </c>
      <c r="U68" s="76">
        <f t="shared" si="13"/>
        <v>62</v>
      </c>
    </row>
    <row r="69" spans="2:21" s="15" customFormat="1">
      <c r="B69" s="137" t="s">
        <v>191</v>
      </c>
      <c r="C69" s="76"/>
      <c r="D69" s="136" t="s">
        <v>230</v>
      </c>
      <c r="E69" s="76"/>
      <c r="F69" s="76"/>
      <c r="G69" s="76"/>
      <c r="H69" s="76">
        <v>19</v>
      </c>
      <c r="I69" s="76"/>
      <c r="J69" s="76"/>
      <c r="K69" s="76"/>
      <c r="L69" s="76"/>
      <c r="M69" s="76">
        <v>14</v>
      </c>
      <c r="N69" s="76"/>
      <c r="O69" s="128">
        <f t="shared" si="7"/>
        <v>33</v>
      </c>
      <c r="P69" s="138">
        <f t="shared" si="8"/>
        <v>2</v>
      </c>
      <c r="Q69" s="141">
        <f t="shared" si="9"/>
        <v>0</v>
      </c>
      <c r="R69" s="141">
        <f t="shared" si="10"/>
        <v>0</v>
      </c>
      <c r="S69" s="141">
        <f t="shared" si="11"/>
        <v>0</v>
      </c>
      <c r="T69" s="141">
        <f t="shared" si="12"/>
        <v>33</v>
      </c>
      <c r="U69" s="76">
        <f t="shared" si="13"/>
        <v>64</v>
      </c>
    </row>
    <row r="70" spans="2:21">
      <c r="B70" s="137" t="s">
        <v>195</v>
      </c>
      <c r="C70" s="76"/>
      <c r="D70" s="134" t="s">
        <v>84</v>
      </c>
      <c r="E70" s="76"/>
      <c r="F70" s="76"/>
      <c r="G70" s="76">
        <v>10</v>
      </c>
      <c r="H70" s="76">
        <v>11</v>
      </c>
      <c r="I70" s="76"/>
      <c r="J70" s="76"/>
      <c r="K70" s="76"/>
      <c r="L70" s="76"/>
      <c r="M70" s="76"/>
      <c r="N70" s="76">
        <v>11</v>
      </c>
      <c r="O70" s="128">
        <f t="shared" ref="O70:O92" si="14">SUM(E70:N70)</f>
        <v>32</v>
      </c>
      <c r="P70" s="138">
        <f t="shared" ref="P70:P92" si="15">COUNT(E70:N70)</f>
        <v>3</v>
      </c>
      <c r="Q70" s="141">
        <f t="shared" ref="Q70:Q92" si="16">IF(P70&lt;8,0,+SMALL((E70:N70),1))</f>
        <v>0</v>
      </c>
      <c r="R70" s="141">
        <f t="shared" ref="R70:R92" si="17">IF(P70&lt;9,0,+SMALL((E70:N70),2))</f>
        <v>0</v>
      </c>
      <c r="S70" s="141">
        <f t="shared" ref="S70:S92" si="18">IF(P70&lt;10,0,+SMALL((E70:N70),3))</f>
        <v>0</v>
      </c>
      <c r="T70" s="141">
        <f t="shared" ref="T70:T92" si="19">O70-Q70-R70-S70</f>
        <v>32</v>
      </c>
      <c r="U70" s="76">
        <f t="shared" ref="U70:U92" si="20">RANK(T70,$T$6:$T$92,0)</f>
        <v>65</v>
      </c>
    </row>
    <row r="71" spans="2:21" s="15" customFormat="1">
      <c r="B71" s="137" t="s">
        <v>181</v>
      </c>
      <c r="C71" s="76"/>
      <c r="D71" s="131" t="s">
        <v>36</v>
      </c>
      <c r="E71" s="76"/>
      <c r="F71" s="76">
        <v>5</v>
      </c>
      <c r="G71" s="76"/>
      <c r="H71" s="76">
        <v>4</v>
      </c>
      <c r="I71" s="76">
        <v>6</v>
      </c>
      <c r="J71" s="76"/>
      <c r="K71" s="76"/>
      <c r="L71" s="76">
        <v>9</v>
      </c>
      <c r="M71" s="76">
        <v>2</v>
      </c>
      <c r="N71" s="76">
        <v>5</v>
      </c>
      <c r="O71" s="128">
        <f t="shared" si="14"/>
        <v>31</v>
      </c>
      <c r="P71" s="138">
        <f t="shared" si="15"/>
        <v>6</v>
      </c>
      <c r="Q71" s="141">
        <f t="shared" si="16"/>
        <v>0</v>
      </c>
      <c r="R71" s="141">
        <f t="shared" si="17"/>
        <v>0</v>
      </c>
      <c r="S71" s="141">
        <f t="shared" si="18"/>
        <v>0</v>
      </c>
      <c r="T71" s="141">
        <f t="shared" si="19"/>
        <v>31</v>
      </c>
      <c r="U71" s="76">
        <f t="shared" si="20"/>
        <v>66</v>
      </c>
    </row>
    <row r="72" spans="2:21">
      <c r="B72" s="137" t="s">
        <v>125</v>
      </c>
      <c r="C72" s="76"/>
      <c r="D72" s="132" t="s">
        <v>15</v>
      </c>
      <c r="E72" s="76">
        <v>1</v>
      </c>
      <c r="F72" s="76">
        <v>3</v>
      </c>
      <c r="G72" s="76">
        <v>4</v>
      </c>
      <c r="H72" s="76">
        <v>2</v>
      </c>
      <c r="I72" s="76"/>
      <c r="J72" s="76">
        <v>3</v>
      </c>
      <c r="K72" s="76">
        <v>5</v>
      </c>
      <c r="L72" s="76">
        <v>10</v>
      </c>
      <c r="M72" s="76">
        <v>4</v>
      </c>
      <c r="N72" s="76"/>
      <c r="O72" s="128">
        <f t="shared" si="14"/>
        <v>32</v>
      </c>
      <c r="P72" s="138">
        <f t="shared" si="15"/>
        <v>8</v>
      </c>
      <c r="Q72" s="141">
        <f t="shared" si="16"/>
        <v>1</v>
      </c>
      <c r="R72" s="141">
        <f t="shared" si="17"/>
        <v>0</v>
      </c>
      <c r="S72" s="141">
        <f t="shared" si="18"/>
        <v>0</v>
      </c>
      <c r="T72" s="166">
        <f t="shared" si="19"/>
        <v>31</v>
      </c>
      <c r="U72" s="76">
        <f t="shared" si="20"/>
        <v>66</v>
      </c>
    </row>
    <row r="73" spans="2:21" s="15" customFormat="1">
      <c r="B73" s="137" t="s">
        <v>189</v>
      </c>
      <c r="C73" s="76"/>
      <c r="D73" s="129" t="s">
        <v>5</v>
      </c>
      <c r="E73" s="76"/>
      <c r="F73" s="76"/>
      <c r="G73" s="76">
        <v>15</v>
      </c>
      <c r="H73" s="76"/>
      <c r="I73" s="76"/>
      <c r="J73" s="76">
        <v>15</v>
      </c>
      <c r="K73" s="76"/>
      <c r="L73" s="76"/>
      <c r="M73" s="76"/>
      <c r="N73" s="76"/>
      <c r="O73" s="128">
        <f t="shared" si="14"/>
        <v>30</v>
      </c>
      <c r="P73" s="138">
        <f t="shared" si="15"/>
        <v>2</v>
      </c>
      <c r="Q73" s="141">
        <f t="shared" si="16"/>
        <v>0</v>
      </c>
      <c r="R73" s="141">
        <f t="shared" si="17"/>
        <v>0</v>
      </c>
      <c r="S73" s="141">
        <f t="shared" si="18"/>
        <v>0</v>
      </c>
      <c r="T73" s="141">
        <f t="shared" si="19"/>
        <v>30</v>
      </c>
      <c r="U73" s="76">
        <f t="shared" si="20"/>
        <v>68</v>
      </c>
    </row>
    <row r="74" spans="2:21">
      <c r="B74" s="137" t="s">
        <v>121</v>
      </c>
      <c r="C74" s="76"/>
      <c r="D74" s="134" t="s">
        <v>84</v>
      </c>
      <c r="E74" s="76">
        <v>8</v>
      </c>
      <c r="F74" s="76">
        <v>5</v>
      </c>
      <c r="G74" s="76"/>
      <c r="H74" s="76"/>
      <c r="I74" s="76"/>
      <c r="J74" s="76"/>
      <c r="K74" s="76"/>
      <c r="L74" s="76"/>
      <c r="M74" s="76">
        <v>4</v>
      </c>
      <c r="N74" s="76">
        <v>13</v>
      </c>
      <c r="O74" s="128">
        <f t="shared" si="14"/>
        <v>30</v>
      </c>
      <c r="P74" s="138">
        <f t="shared" si="15"/>
        <v>4</v>
      </c>
      <c r="Q74" s="141">
        <f t="shared" si="16"/>
        <v>0</v>
      </c>
      <c r="R74" s="141">
        <f t="shared" si="17"/>
        <v>0</v>
      </c>
      <c r="S74" s="141">
        <f t="shared" si="18"/>
        <v>0</v>
      </c>
      <c r="T74" s="141">
        <f t="shared" si="19"/>
        <v>30</v>
      </c>
      <c r="U74" s="76">
        <f t="shared" si="20"/>
        <v>68</v>
      </c>
    </row>
    <row r="75" spans="2:21" s="15" customFormat="1">
      <c r="B75" s="137" t="s">
        <v>226</v>
      </c>
      <c r="C75" s="76"/>
      <c r="D75" s="161" t="s">
        <v>210</v>
      </c>
      <c r="E75" s="76"/>
      <c r="F75" s="76"/>
      <c r="G75" s="76"/>
      <c r="H75" s="76"/>
      <c r="I75" s="76"/>
      <c r="J75" s="76"/>
      <c r="K75" s="76"/>
      <c r="L75" s="76">
        <v>10</v>
      </c>
      <c r="M75" s="76">
        <v>11</v>
      </c>
      <c r="N75" s="76">
        <v>8</v>
      </c>
      <c r="O75" s="128">
        <f t="shared" si="14"/>
        <v>29</v>
      </c>
      <c r="P75" s="138">
        <f t="shared" si="15"/>
        <v>3</v>
      </c>
      <c r="Q75" s="141">
        <f t="shared" si="16"/>
        <v>0</v>
      </c>
      <c r="R75" s="141">
        <f t="shared" si="17"/>
        <v>0</v>
      </c>
      <c r="S75" s="141">
        <f t="shared" si="18"/>
        <v>0</v>
      </c>
      <c r="T75" s="141">
        <f t="shared" si="19"/>
        <v>29</v>
      </c>
      <c r="U75" s="76">
        <f t="shared" si="20"/>
        <v>70</v>
      </c>
    </row>
    <row r="76" spans="2:21" s="15" customFormat="1">
      <c r="B76" s="137" t="s">
        <v>113</v>
      </c>
      <c r="C76" s="76"/>
      <c r="D76" s="129" t="s">
        <v>81</v>
      </c>
      <c r="E76" s="76">
        <v>6</v>
      </c>
      <c r="F76" s="76">
        <v>6</v>
      </c>
      <c r="G76" s="76"/>
      <c r="H76" s="76"/>
      <c r="I76" s="76"/>
      <c r="J76" s="76">
        <v>4</v>
      </c>
      <c r="K76" s="76">
        <v>9</v>
      </c>
      <c r="L76" s="76">
        <v>4</v>
      </c>
      <c r="M76" s="76"/>
      <c r="N76" s="76"/>
      <c r="O76" s="128">
        <f t="shared" si="14"/>
        <v>29</v>
      </c>
      <c r="P76" s="138">
        <f t="shared" si="15"/>
        <v>5</v>
      </c>
      <c r="Q76" s="141">
        <f t="shared" si="16"/>
        <v>0</v>
      </c>
      <c r="R76" s="141">
        <f t="shared" si="17"/>
        <v>0</v>
      </c>
      <c r="S76" s="141">
        <f t="shared" si="18"/>
        <v>0</v>
      </c>
      <c r="T76" s="141">
        <f t="shared" si="19"/>
        <v>29</v>
      </c>
      <c r="U76" s="76">
        <f t="shared" si="20"/>
        <v>70</v>
      </c>
    </row>
    <row r="77" spans="2:21" s="15" customFormat="1">
      <c r="B77" s="137" t="s">
        <v>63</v>
      </c>
      <c r="C77" s="76"/>
      <c r="D77" s="135" t="s">
        <v>26</v>
      </c>
      <c r="E77" s="76"/>
      <c r="F77" s="76"/>
      <c r="G77" s="76"/>
      <c r="H77" s="76"/>
      <c r="I77" s="76"/>
      <c r="J77" s="76"/>
      <c r="K77" s="76"/>
      <c r="L77" s="76">
        <v>12</v>
      </c>
      <c r="M77" s="76">
        <v>9</v>
      </c>
      <c r="N77" s="76">
        <v>7</v>
      </c>
      <c r="O77" s="128">
        <f t="shared" si="14"/>
        <v>28</v>
      </c>
      <c r="P77" s="138">
        <f t="shared" si="15"/>
        <v>3</v>
      </c>
      <c r="Q77" s="141">
        <f t="shared" si="16"/>
        <v>0</v>
      </c>
      <c r="R77" s="141">
        <f t="shared" si="17"/>
        <v>0</v>
      </c>
      <c r="S77" s="141">
        <f t="shared" si="18"/>
        <v>0</v>
      </c>
      <c r="T77" s="141">
        <f t="shared" si="19"/>
        <v>28</v>
      </c>
      <c r="U77" s="76">
        <f t="shared" si="20"/>
        <v>72</v>
      </c>
    </row>
    <row r="78" spans="2:21" s="15" customFormat="1">
      <c r="B78" s="137" t="s">
        <v>192</v>
      </c>
      <c r="C78" s="76"/>
      <c r="D78" s="131" t="s">
        <v>36</v>
      </c>
      <c r="E78" s="76"/>
      <c r="F78" s="76"/>
      <c r="G78" s="76"/>
      <c r="H78" s="76">
        <v>3</v>
      </c>
      <c r="I78" s="76">
        <v>13</v>
      </c>
      <c r="J78" s="76"/>
      <c r="K78" s="76"/>
      <c r="L78" s="76"/>
      <c r="M78" s="76"/>
      <c r="N78" s="76">
        <v>10</v>
      </c>
      <c r="O78" s="128">
        <f t="shared" si="14"/>
        <v>26</v>
      </c>
      <c r="P78" s="138">
        <f t="shared" si="15"/>
        <v>3</v>
      </c>
      <c r="Q78" s="141">
        <f t="shared" si="16"/>
        <v>0</v>
      </c>
      <c r="R78" s="141">
        <f t="shared" si="17"/>
        <v>0</v>
      </c>
      <c r="S78" s="141">
        <f t="shared" si="18"/>
        <v>0</v>
      </c>
      <c r="T78" s="141">
        <f t="shared" si="19"/>
        <v>26</v>
      </c>
      <c r="U78" s="76">
        <f t="shared" si="20"/>
        <v>73</v>
      </c>
    </row>
    <row r="79" spans="2:21" s="15" customFormat="1">
      <c r="B79" s="137" t="s">
        <v>187</v>
      </c>
      <c r="C79" s="76"/>
      <c r="D79" s="131" t="s">
        <v>36</v>
      </c>
      <c r="E79" s="76"/>
      <c r="F79" s="76"/>
      <c r="G79" s="76">
        <v>13</v>
      </c>
      <c r="H79" s="76">
        <v>12</v>
      </c>
      <c r="I79" s="76"/>
      <c r="J79" s="76"/>
      <c r="K79" s="76"/>
      <c r="L79" s="76"/>
      <c r="M79" s="76"/>
      <c r="N79" s="76"/>
      <c r="O79" s="128">
        <f t="shared" si="14"/>
        <v>25</v>
      </c>
      <c r="P79" s="138">
        <f t="shared" si="15"/>
        <v>2</v>
      </c>
      <c r="Q79" s="141">
        <f t="shared" si="16"/>
        <v>0</v>
      </c>
      <c r="R79" s="141">
        <f t="shared" si="17"/>
        <v>0</v>
      </c>
      <c r="S79" s="141">
        <f t="shared" si="18"/>
        <v>0</v>
      </c>
      <c r="T79" s="141">
        <f t="shared" si="19"/>
        <v>25</v>
      </c>
      <c r="U79" s="76">
        <f t="shared" si="20"/>
        <v>74</v>
      </c>
    </row>
    <row r="80" spans="2:21" s="15" customFormat="1">
      <c r="B80" s="137" t="s">
        <v>33</v>
      </c>
      <c r="C80" s="76"/>
      <c r="D80" s="130" t="s">
        <v>11</v>
      </c>
      <c r="E80" s="76"/>
      <c r="F80" s="76">
        <v>25</v>
      </c>
      <c r="G80" s="76"/>
      <c r="H80" s="76"/>
      <c r="I80" s="76"/>
      <c r="J80" s="76"/>
      <c r="K80" s="76"/>
      <c r="L80" s="76"/>
      <c r="M80" s="76"/>
      <c r="N80" s="76"/>
      <c r="O80" s="128">
        <f t="shared" si="14"/>
        <v>25</v>
      </c>
      <c r="P80" s="138">
        <f t="shared" si="15"/>
        <v>1</v>
      </c>
      <c r="Q80" s="141">
        <f t="shared" si="16"/>
        <v>0</v>
      </c>
      <c r="R80" s="141">
        <f t="shared" si="17"/>
        <v>0</v>
      </c>
      <c r="S80" s="141">
        <f t="shared" si="18"/>
        <v>0</v>
      </c>
      <c r="T80" s="141">
        <f t="shared" si="19"/>
        <v>25</v>
      </c>
      <c r="U80" s="76">
        <f t="shared" si="20"/>
        <v>74</v>
      </c>
    </row>
    <row r="81" spans="2:21" s="15" customFormat="1">
      <c r="B81" s="137" t="s">
        <v>44</v>
      </c>
      <c r="C81" s="76"/>
      <c r="D81" s="134" t="s">
        <v>84</v>
      </c>
      <c r="E81" s="76"/>
      <c r="F81" s="76"/>
      <c r="G81" s="76"/>
      <c r="H81" s="76"/>
      <c r="I81" s="76"/>
      <c r="J81" s="76"/>
      <c r="K81" s="76"/>
      <c r="L81" s="76">
        <v>4</v>
      </c>
      <c r="M81" s="76">
        <v>10</v>
      </c>
      <c r="N81" s="76">
        <v>9</v>
      </c>
      <c r="O81" s="128">
        <f t="shared" si="14"/>
        <v>23</v>
      </c>
      <c r="P81" s="138">
        <f t="shared" si="15"/>
        <v>3</v>
      </c>
      <c r="Q81" s="141">
        <f t="shared" si="16"/>
        <v>0</v>
      </c>
      <c r="R81" s="141">
        <f t="shared" si="17"/>
        <v>0</v>
      </c>
      <c r="S81" s="141">
        <f t="shared" si="18"/>
        <v>0</v>
      </c>
      <c r="T81" s="141">
        <f t="shared" si="19"/>
        <v>23</v>
      </c>
      <c r="U81" s="76">
        <f t="shared" si="20"/>
        <v>76</v>
      </c>
    </row>
    <row r="82" spans="2:21">
      <c r="B82" s="137" t="s">
        <v>109</v>
      </c>
      <c r="C82" s="76"/>
      <c r="D82" s="131" t="s">
        <v>36</v>
      </c>
      <c r="E82" s="76">
        <v>16</v>
      </c>
      <c r="F82" s="76"/>
      <c r="G82" s="76"/>
      <c r="H82" s="76">
        <v>6</v>
      </c>
      <c r="I82" s="76"/>
      <c r="J82" s="76"/>
      <c r="K82" s="76"/>
      <c r="L82" s="76"/>
      <c r="M82" s="76"/>
      <c r="N82" s="76"/>
      <c r="O82" s="128">
        <f t="shared" si="14"/>
        <v>22</v>
      </c>
      <c r="P82" s="138">
        <f t="shared" si="15"/>
        <v>2</v>
      </c>
      <c r="Q82" s="141">
        <f t="shared" si="16"/>
        <v>0</v>
      </c>
      <c r="R82" s="141">
        <f t="shared" si="17"/>
        <v>0</v>
      </c>
      <c r="S82" s="141">
        <f t="shared" si="18"/>
        <v>0</v>
      </c>
      <c r="T82" s="141">
        <f t="shared" si="19"/>
        <v>22</v>
      </c>
      <c r="U82" s="76">
        <f t="shared" si="20"/>
        <v>77</v>
      </c>
    </row>
    <row r="83" spans="2:21">
      <c r="B83" s="137" t="s">
        <v>201</v>
      </c>
      <c r="C83" s="76"/>
      <c r="D83" s="136" t="s">
        <v>230</v>
      </c>
      <c r="E83" s="76"/>
      <c r="F83" s="76"/>
      <c r="G83" s="76"/>
      <c r="H83" s="76"/>
      <c r="I83" s="76">
        <v>20</v>
      </c>
      <c r="J83" s="76"/>
      <c r="K83" s="76"/>
      <c r="L83" s="76"/>
      <c r="M83" s="76"/>
      <c r="N83" s="76"/>
      <c r="O83" s="128">
        <f t="shared" si="14"/>
        <v>20</v>
      </c>
      <c r="P83" s="138">
        <f t="shared" si="15"/>
        <v>1</v>
      </c>
      <c r="Q83" s="141">
        <f t="shared" si="16"/>
        <v>0</v>
      </c>
      <c r="R83" s="141">
        <f t="shared" si="17"/>
        <v>0</v>
      </c>
      <c r="S83" s="141">
        <f t="shared" si="18"/>
        <v>0</v>
      </c>
      <c r="T83" s="141">
        <f t="shared" si="19"/>
        <v>20</v>
      </c>
      <c r="U83" s="76">
        <f t="shared" si="20"/>
        <v>78</v>
      </c>
    </row>
    <row r="84" spans="2:21">
      <c r="B84" s="137" t="s">
        <v>188</v>
      </c>
      <c r="C84" s="76"/>
      <c r="D84" s="131" t="s">
        <v>36</v>
      </c>
      <c r="E84" s="76"/>
      <c r="F84" s="76"/>
      <c r="G84" s="76">
        <v>19</v>
      </c>
      <c r="H84" s="76"/>
      <c r="I84" s="76"/>
      <c r="J84" s="76"/>
      <c r="K84" s="76"/>
      <c r="L84" s="76"/>
      <c r="M84" s="76"/>
      <c r="N84" s="76"/>
      <c r="O84" s="128">
        <f t="shared" si="14"/>
        <v>19</v>
      </c>
      <c r="P84" s="138">
        <f t="shared" si="15"/>
        <v>1</v>
      </c>
      <c r="Q84" s="141">
        <f t="shared" si="16"/>
        <v>0</v>
      </c>
      <c r="R84" s="141">
        <f t="shared" si="17"/>
        <v>0</v>
      </c>
      <c r="S84" s="141">
        <f t="shared" si="18"/>
        <v>0</v>
      </c>
      <c r="T84" s="141">
        <f t="shared" si="19"/>
        <v>19</v>
      </c>
      <c r="U84" s="76">
        <f t="shared" si="20"/>
        <v>79</v>
      </c>
    </row>
    <row r="85" spans="2:21">
      <c r="B85" s="137" t="s">
        <v>30</v>
      </c>
      <c r="C85" s="76"/>
      <c r="D85" s="132" t="s">
        <v>15</v>
      </c>
      <c r="E85" s="76">
        <v>6</v>
      </c>
      <c r="F85" s="76">
        <v>4</v>
      </c>
      <c r="G85" s="76"/>
      <c r="H85" s="76">
        <v>5</v>
      </c>
      <c r="I85" s="76"/>
      <c r="J85" s="76">
        <v>1</v>
      </c>
      <c r="K85" s="76">
        <v>3</v>
      </c>
      <c r="L85" s="76"/>
      <c r="M85" s="76"/>
      <c r="N85" s="76"/>
      <c r="O85" s="128">
        <f t="shared" si="14"/>
        <v>19</v>
      </c>
      <c r="P85" s="138">
        <f t="shared" si="15"/>
        <v>5</v>
      </c>
      <c r="Q85" s="141">
        <f t="shared" si="16"/>
        <v>0</v>
      </c>
      <c r="R85" s="141">
        <f t="shared" si="17"/>
        <v>0</v>
      </c>
      <c r="S85" s="141">
        <f t="shared" si="18"/>
        <v>0</v>
      </c>
      <c r="T85" s="141">
        <f t="shared" si="19"/>
        <v>19</v>
      </c>
      <c r="U85" s="76">
        <f t="shared" si="20"/>
        <v>79</v>
      </c>
    </row>
    <row r="86" spans="2:21">
      <c r="B86" s="137" t="s">
        <v>228</v>
      </c>
      <c r="C86" s="76"/>
      <c r="D86" s="131" t="s">
        <v>36</v>
      </c>
      <c r="E86" s="76"/>
      <c r="F86" s="76"/>
      <c r="G86" s="76"/>
      <c r="H86" s="76"/>
      <c r="I86" s="76"/>
      <c r="J86" s="76"/>
      <c r="K86" s="76"/>
      <c r="L86" s="76"/>
      <c r="M86" s="76">
        <v>16</v>
      </c>
      <c r="N86" s="76"/>
      <c r="O86" s="128">
        <f t="shared" si="14"/>
        <v>16</v>
      </c>
      <c r="P86" s="138">
        <f t="shared" si="15"/>
        <v>1</v>
      </c>
      <c r="Q86" s="141">
        <f t="shared" si="16"/>
        <v>0</v>
      </c>
      <c r="R86" s="141">
        <f t="shared" si="17"/>
        <v>0</v>
      </c>
      <c r="S86" s="141">
        <f t="shared" si="18"/>
        <v>0</v>
      </c>
      <c r="T86" s="141">
        <f t="shared" si="19"/>
        <v>16</v>
      </c>
      <c r="U86" s="76">
        <f t="shared" si="20"/>
        <v>81</v>
      </c>
    </row>
    <row r="87" spans="2:21" s="15" customFormat="1">
      <c r="B87" s="137" t="s">
        <v>213</v>
      </c>
      <c r="C87" s="76"/>
      <c r="D87" s="134" t="s">
        <v>84</v>
      </c>
      <c r="E87" s="76"/>
      <c r="F87" s="76"/>
      <c r="G87" s="76"/>
      <c r="H87" s="76"/>
      <c r="I87" s="76"/>
      <c r="J87" s="76"/>
      <c r="K87" s="76"/>
      <c r="L87" s="76">
        <v>8</v>
      </c>
      <c r="M87" s="76"/>
      <c r="N87" s="76">
        <v>7</v>
      </c>
      <c r="O87" s="128">
        <f t="shared" si="14"/>
        <v>15</v>
      </c>
      <c r="P87" s="138">
        <f t="shared" si="15"/>
        <v>2</v>
      </c>
      <c r="Q87" s="141">
        <f t="shared" si="16"/>
        <v>0</v>
      </c>
      <c r="R87" s="141">
        <f t="shared" si="17"/>
        <v>0</v>
      </c>
      <c r="S87" s="141">
        <f t="shared" si="18"/>
        <v>0</v>
      </c>
      <c r="T87" s="141">
        <f t="shared" si="19"/>
        <v>15</v>
      </c>
      <c r="U87" s="76">
        <f t="shared" si="20"/>
        <v>82</v>
      </c>
    </row>
    <row r="88" spans="2:21" s="15" customFormat="1">
      <c r="B88" s="137" t="s">
        <v>222</v>
      </c>
      <c r="C88" s="76"/>
      <c r="D88" s="161" t="s">
        <v>210</v>
      </c>
      <c r="E88" s="76"/>
      <c r="F88" s="76"/>
      <c r="G88" s="76"/>
      <c r="H88" s="76"/>
      <c r="I88" s="76"/>
      <c r="J88" s="76"/>
      <c r="K88" s="76"/>
      <c r="L88" s="76">
        <v>14</v>
      </c>
      <c r="M88" s="76"/>
      <c r="N88" s="76"/>
      <c r="O88" s="128">
        <f t="shared" si="14"/>
        <v>14</v>
      </c>
      <c r="P88" s="138">
        <f t="shared" si="15"/>
        <v>1</v>
      </c>
      <c r="Q88" s="141">
        <f t="shared" si="16"/>
        <v>0</v>
      </c>
      <c r="R88" s="141">
        <f t="shared" si="17"/>
        <v>0</v>
      </c>
      <c r="S88" s="141">
        <f t="shared" si="18"/>
        <v>0</v>
      </c>
      <c r="T88" s="141">
        <f t="shared" si="19"/>
        <v>14</v>
      </c>
      <c r="U88" s="76">
        <f t="shared" si="20"/>
        <v>83</v>
      </c>
    </row>
    <row r="89" spans="2:21">
      <c r="B89" s="137" t="s">
        <v>203</v>
      </c>
      <c r="C89" s="76"/>
      <c r="D89" s="131" t="s">
        <v>36</v>
      </c>
      <c r="E89" s="76"/>
      <c r="F89" s="76"/>
      <c r="G89" s="76"/>
      <c r="H89" s="76"/>
      <c r="I89" s="76">
        <v>13</v>
      </c>
      <c r="J89" s="76"/>
      <c r="K89" s="76"/>
      <c r="L89" s="76"/>
      <c r="M89" s="76"/>
      <c r="N89" s="76"/>
      <c r="O89" s="128">
        <f t="shared" si="14"/>
        <v>13</v>
      </c>
      <c r="P89" s="138">
        <f t="shared" si="15"/>
        <v>1</v>
      </c>
      <c r="Q89" s="141">
        <f t="shared" si="16"/>
        <v>0</v>
      </c>
      <c r="R89" s="141">
        <f t="shared" si="17"/>
        <v>0</v>
      </c>
      <c r="S89" s="141">
        <f t="shared" si="18"/>
        <v>0</v>
      </c>
      <c r="T89" s="141">
        <f t="shared" si="19"/>
        <v>13</v>
      </c>
      <c r="U89" s="76">
        <f t="shared" si="20"/>
        <v>84</v>
      </c>
    </row>
    <row r="90" spans="2:21" s="15" customFormat="1">
      <c r="B90" s="137" t="s">
        <v>281</v>
      </c>
      <c r="C90" s="76"/>
      <c r="D90" s="161" t="s">
        <v>210</v>
      </c>
      <c r="E90" s="76"/>
      <c r="F90" s="76"/>
      <c r="G90" s="76"/>
      <c r="H90" s="76"/>
      <c r="I90" s="76"/>
      <c r="J90" s="76"/>
      <c r="K90" s="76"/>
      <c r="L90" s="76"/>
      <c r="M90" s="76"/>
      <c r="N90" s="76">
        <v>12</v>
      </c>
      <c r="O90" s="128">
        <f t="shared" si="14"/>
        <v>12</v>
      </c>
      <c r="P90" s="138">
        <f t="shared" si="15"/>
        <v>1</v>
      </c>
      <c r="Q90" s="141">
        <f t="shared" si="16"/>
        <v>0</v>
      </c>
      <c r="R90" s="141">
        <f t="shared" si="17"/>
        <v>0</v>
      </c>
      <c r="S90" s="141">
        <f t="shared" si="18"/>
        <v>0</v>
      </c>
      <c r="T90" s="141">
        <f t="shared" si="19"/>
        <v>12</v>
      </c>
      <c r="U90" s="76">
        <f t="shared" si="20"/>
        <v>85</v>
      </c>
    </row>
    <row r="91" spans="2:21">
      <c r="B91" s="137" t="s">
        <v>229</v>
      </c>
      <c r="C91" s="76"/>
      <c r="D91" s="135" t="s">
        <v>26</v>
      </c>
      <c r="E91" s="76"/>
      <c r="F91" s="76"/>
      <c r="G91" s="76"/>
      <c r="H91" s="76"/>
      <c r="I91" s="76"/>
      <c r="J91" s="76"/>
      <c r="K91" s="76"/>
      <c r="L91" s="76"/>
      <c r="M91" s="76">
        <v>5</v>
      </c>
      <c r="N91" s="76">
        <v>5</v>
      </c>
      <c r="O91" s="128">
        <f t="shared" si="14"/>
        <v>10</v>
      </c>
      <c r="P91" s="138">
        <f t="shared" si="15"/>
        <v>2</v>
      </c>
      <c r="Q91" s="141">
        <f t="shared" si="16"/>
        <v>0</v>
      </c>
      <c r="R91" s="141">
        <f t="shared" si="17"/>
        <v>0</v>
      </c>
      <c r="S91" s="141">
        <f t="shared" si="18"/>
        <v>0</v>
      </c>
      <c r="T91" s="141">
        <f t="shared" si="19"/>
        <v>10</v>
      </c>
      <c r="U91" s="76">
        <f t="shared" si="20"/>
        <v>86</v>
      </c>
    </row>
    <row r="92" spans="2:21">
      <c r="B92" s="137" t="s">
        <v>41</v>
      </c>
      <c r="C92" s="76"/>
      <c r="D92" s="134" t="s">
        <v>84</v>
      </c>
      <c r="E92" s="76">
        <v>2</v>
      </c>
      <c r="F92" s="76"/>
      <c r="G92" s="76"/>
      <c r="H92" s="76"/>
      <c r="I92" s="76"/>
      <c r="J92" s="76"/>
      <c r="K92" s="76"/>
      <c r="L92" s="76"/>
      <c r="M92" s="76"/>
      <c r="N92" s="76"/>
      <c r="O92" s="128">
        <f t="shared" si="14"/>
        <v>2</v>
      </c>
      <c r="P92" s="138">
        <f t="shared" si="15"/>
        <v>1</v>
      </c>
      <c r="Q92" s="141">
        <f t="shared" si="16"/>
        <v>0</v>
      </c>
      <c r="R92" s="141">
        <f t="shared" si="17"/>
        <v>0</v>
      </c>
      <c r="S92" s="141">
        <f t="shared" si="18"/>
        <v>0</v>
      </c>
      <c r="T92" s="141">
        <f t="shared" si="19"/>
        <v>2</v>
      </c>
      <c r="U92" s="76">
        <f t="shared" si="20"/>
        <v>87</v>
      </c>
    </row>
    <row r="93" spans="2:21">
      <c r="B93" s="214"/>
      <c r="C93" s="214"/>
      <c r="D93" s="214"/>
      <c r="E93" s="46"/>
      <c r="F93" s="46"/>
      <c r="G93" s="46"/>
      <c r="H93" s="46"/>
      <c r="I93" s="46"/>
      <c r="J93" s="122"/>
      <c r="K93" s="46"/>
      <c r="L93" s="46"/>
      <c r="M93" s="46"/>
      <c r="N93" s="46"/>
    </row>
    <row r="95" spans="2:21">
      <c r="O95" s="46"/>
    </row>
  </sheetData>
  <sortState ref="B6:U92">
    <sortCondition ref="U6:U92"/>
  </sortState>
  <mergeCells count="23">
    <mergeCell ref="T4:T5"/>
    <mergeCell ref="U4:U5"/>
    <mergeCell ref="M4:M5"/>
    <mergeCell ref="N4:N5"/>
    <mergeCell ref="O4:O5"/>
    <mergeCell ref="Q4:Q5"/>
    <mergeCell ref="R4:R5"/>
    <mergeCell ref="T2:U2"/>
    <mergeCell ref="B2:C2"/>
    <mergeCell ref="B93:D93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K4:K5"/>
    <mergeCell ref="L4:L5"/>
    <mergeCell ref="J4:J5"/>
    <mergeCell ref="S4:S5"/>
  </mergeCells>
  <conditionalFormatting sqref="U6:U92">
    <cfRule type="cellIs" dxfId="43" priority="29" operator="equal">
      <formula>3</formula>
    </cfRule>
    <cfRule type="cellIs" dxfId="42" priority="30" operator="equal">
      <formula>2</formula>
    </cfRule>
    <cfRule type="cellIs" dxfId="41" priority="31" operator="equal">
      <formula>1</formula>
    </cfRule>
    <cfRule type="cellIs" dxfId="40" priority="32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96"/>
  <sheetViews>
    <sheetView workbookViewId="0">
      <pane ySplit="5" topLeftCell="A6" activePane="bottomLeft" state="frozen"/>
      <selection pane="bottomLeft" activeCell="X92" sqref="X92"/>
    </sheetView>
  </sheetViews>
  <sheetFormatPr baseColWidth="10" defaultColWidth="11.44140625" defaultRowHeight="14.4"/>
  <cols>
    <col min="1" max="1" width="3.5546875" style="15" customWidth="1"/>
    <col min="2" max="2" width="21.88671875" style="8" customWidth="1"/>
    <col min="3" max="3" width="4.44140625" style="12" customWidth="1"/>
    <col min="4" max="4" width="13.88671875" style="15" customWidth="1"/>
    <col min="5" max="14" width="6.109375" style="14" customWidth="1"/>
    <col min="15" max="15" width="4.44140625" style="14" customWidth="1"/>
    <col min="16" max="19" width="4.44140625" style="15" customWidth="1"/>
    <col min="20" max="20" width="7.88671875" style="15" customWidth="1"/>
    <col min="21" max="21" width="7" style="15" customWidth="1"/>
    <col min="22" max="22" width="2.6640625" style="15" customWidth="1"/>
    <col min="23" max="16384" width="11.44140625" style="15"/>
  </cols>
  <sheetData>
    <row r="1" spans="2:21" ht="15" thickBot="1"/>
    <row r="2" spans="2:21" ht="15" thickBot="1">
      <c r="B2" s="212" t="s">
        <v>20</v>
      </c>
      <c r="C2" s="213"/>
      <c r="D2" s="56">
        <v>2021</v>
      </c>
      <c r="G2" s="18"/>
      <c r="H2" s="18"/>
      <c r="T2" s="212" t="s">
        <v>100</v>
      </c>
      <c r="U2" s="213"/>
    </row>
    <row r="3" spans="2:21" ht="15" thickBot="1">
      <c r="B3" s="59"/>
      <c r="C3" s="59"/>
      <c r="D3" s="60"/>
      <c r="G3" s="18"/>
      <c r="H3" s="18"/>
      <c r="U3" s="28"/>
    </row>
    <row r="4" spans="2:21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129</v>
      </c>
    </row>
    <row r="5" spans="2:21" ht="58.5" customHeight="1" thickBot="1">
      <c r="B5" s="216"/>
      <c r="C5" s="218"/>
      <c r="D5" s="220"/>
      <c r="E5" s="224"/>
      <c r="F5" s="226"/>
      <c r="G5" s="228"/>
      <c r="H5" s="230"/>
      <c r="I5" s="232"/>
      <c r="J5" s="249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2:21">
      <c r="B6" s="149" t="s">
        <v>22</v>
      </c>
      <c r="C6" s="9"/>
      <c r="D6" s="179" t="s">
        <v>15</v>
      </c>
      <c r="E6" s="9">
        <v>26</v>
      </c>
      <c r="F6" s="9">
        <v>36</v>
      </c>
      <c r="G6" s="9">
        <v>37</v>
      </c>
      <c r="H6" s="9">
        <v>38</v>
      </c>
      <c r="I6" s="9">
        <v>33</v>
      </c>
      <c r="J6" s="9">
        <v>38</v>
      </c>
      <c r="K6" s="9">
        <v>36</v>
      </c>
      <c r="L6" s="9">
        <v>31</v>
      </c>
      <c r="M6" s="9">
        <v>37</v>
      </c>
      <c r="N6" s="9">
        <v>44</v>
      </c>
      <c r="O6" s="150">
        <f t="shared" ref="O6:O37" si="0">SUM(E6:N6)</f>
        <v>356</v>
      </c>
      <c r="P6" s="151">
        <f t="shared" ref="P6:P37" si="1">COUNT(E6:N6)</f>
        <v>10</v>
      </c>
      <c r="Q6" s="33">
        <f t="shared" ref="Q6:Q37" si="2">IF(P6&lt;8,0,+SMALL((E6:N6),1))</f>
        <v>26</v>
      </c>
      <c r="R6" s="33">
        <f t="shared" ref="R6:R37" si="3">IF(P6&lt;9,0,+SMALL((E6:N6),2))</f>
        <v>31</v>
      </c>
      <c r="S6" s="33">
        <f t="shared" ref="S6:S37" si="4">IF(P6&lt;10,0,+SMALL((E6:N6),3))</f>
        <v>33</v>
      </c>
      <c r="T6" s="33">
        <f t="shared" ref="T6:T37" si="5">O6-Q6-R6-S6</f>
        <v>266</v>
      </c>
      <c r="U6" s="9">
        <f t="shared" ref="U6:U37" si="6">RANK(T6,$T$6:$T$92,0)</f>
        <v>1</v>
      </c>
    </row>
    <row r="7" spans="2:21">
      <c r="B7" s="149" t="s">
        <v>28</v>
      </c>
      <c r="C7" s="9"/>
      <c r="D7" s="182" t="s">
        <v>84</v>
      </c>
      <c r="E7" s="9">
        <v>34</v>
      </c>
      <c r="F7" s="9">
        <v>45</v>
      </c>
      <c r="G7" s="9">
        <v>31</v>
      </c>
      <c r="H7" s="9">
        <v>30</v>
      </c>
      <c r="I7" s="9">
        <v>33</v>
      </c>
      <c r="J7" s="9"/>
      <c r="K7" s="9"/>
      <c r="L7" s="9">
        <v>27</v>
      </c>
      <c r="M7" s="9">
        <v>33</v>
      </c>
      <c r="N7" s="9">
        <v>37</v>
      </c>
      <c r="O7" s="150">
        <f t="shared" si="0"/>
        <v>270</v>
      </c>
      <c r="P7" s="151">
        <f t="shared" si="1"/>
        <v>8</v>
      </c>
      <c r="Q7" s="33">
        <f t="shared" si="2"/>
        <v>27</v>
      </c>
      <c r="R7" s="33">
        <f t="shared" si="3"/>
        <v>0</v>
      </c>
      <c r="S7" s="33">
        <f t="shared" si="4"/>
        <v>0</v>
      </c>
      <c r="T7" s="33">
        <f t="shared" si="5"/>
        <v>243</v>
      </c>
      <c r="U7" s="9">
        <f t="shared" si="6"/>
        <v>2</v>
      </c>
    </row>
    <row r="8" spans="2:21">
      <c r="B8" s="137" t="s">
        <v>4</v>
      </c>
      <c r="C8" s="76"/>
      <c r="D8" s="129" t="s">
        <v>5</v>
      </c>
      <c r="E8" s="76">
        <v>28</v>
      </c>
      <c r="F8" s="76"/>
      <c r="G8" s="76">
        <v>34</v>
      </c>
      <c r="H8" s="76">
        <v>24</v>
      </c>
      <c r="I8" s="76">
        <v>37</v>
      </c>
      <c r="J8" s="76">
        <v>32</v>
      </c>
      <c r="K8" s="76">
        <v>32</v>
      </c>
      <c r="L8" s="76">
        <v>34</v>
      </c>
      <c r="M8" s="76">
        <v>36</v>
      </c>
      <c r="N8" s="76">
        <v>31</v>
      </c>
      <c r="O8" s="150">
        <f t="shared" si="0"/>
        <v>288</v>
      </c>
      <c r="P8" s="151">
        <f t="shared" si="1"/>
        <v>9</v>
      </c>
      <c r="Q8" s="33">
        <f t="shared" si="2"/>
        <v>24</v>
      </c>
      <c r="R8" s="33">
        <f t="shared" si="3"/>
        <v>28</v>
      </c>
      <c r="S8" s="33">
        <f t="shared" si="4"/>
        <v>0</v>
      </c>
      <c r="T8" s="33">
        <f t="shared" si="5"/>
        <v>236</v>
      </c>
      <c r="U8" s="9">
        <f t="shared" si="6"/>
        <v>3</v>
      </c>
    </row>
    <row r="9" spans="2:21">
      <c r="B9" s="137" t="s">
        <v>61</v>
      </c>
      <c r="C9" s="76"/>
      <c r="D9" s="130" t="s">
        <v>11</v>
      </c>
      <c r="E9" s="76">
        <v>30</v>
      </c>
      <c r="F9" s="76">
        <v>36</v>
      </c>
      <c r="G9" s="76">
        <v>33</v>
      </c>
      <c r="H9" s="76">
        <v>35</v>
      </c>
      <c r="I9" s="76">
        <v>30</v>
      </c>
      <c r="J9" s="76">
        <v>31</v>
      </c>
      <c r="K9" s="76">
        <v>28</v>
      </c>
      <c r="L9" s="76">
        <v>32</v>
      </c>
      <c r="M9" s="76">
        <v>36</v>
      </c>
      <c r="N9" s="76">
        <v>33</v>
      </c>
      <c r="O9" s="150">
        <f t="shared" si="0"/>
        <v>324</v>
      </c>
      <c r="P9" s="151">
        <f t="shared" si="1"/>
        <v>10</v>
      </c>
      <c r="Q9" s="33">
        <f t="shared" si="2"/>
        <v>28</v>
      </c>
      <c r="R9" s="33">
        <f t="shared" si="3"/>
        <v>30</v>
      </c>
      <c r="S9" s="33">
        <f t="shared" si="4"/>
        <v>30</v>
      </c>
      <c r="T9" s="33">
        <f t="shared" si="5"/>
        <v>236</v>
      </c>
      <c r="U9" s="9">
        <f t="shared" si="6"/>
        <v>3</v>
      </c>
    </row>
    <row r="10" spans="2:21">
      <c r="B10" s="137" t="s">
        <v>7</v>
      </c>
      <c r="C10" s="76"/>
      <c r="D10" s="131" t="s">
        <v>36</v>
      </c>
      <c r="E10" s="76">
        <v>31</v>
      </c>
      <c r="F10" s="76">
        <v>29</v>
      </c>
      <c r="G10" s="76"/>
      <c r="H10" s="76">
        <v>26</v>
      </c>
      <c r="I10" s="76">
        <v>40</v>
      </c>
      <c r="J10" s="76">
        <v>32</v>
      </c>
      <c r="K10" s="76"/>
      <c r="L10" s="76">
        <v>32</v>
      </c>
      <c r="M10" s="76">
        <v>31</v>
      </c>
      <c r="N10" s="76">
        <v>39</v>
      </c>
      <c r="O10" s="150">
        <f t="shared" si="0"/>
        <v>260</v>
      </c>
      <c r="P10" s="151">
        <f t="shared" si="1"/>
        <v>8</v>
      </c>
      <c r="Q10" s="33">
        <f t="shared" si="2"/>
        <v>26</v>
      </c>
      <c r="R10" s="33">
        <f t="shared" si="3"/>
        <v>0</v>
      </c>
      <c r="S10" s="33">
        <f t="shared" si="4"/>
        <v>0</v>
      </c>
      <c r="T10" s="33">
        <f t="shared" si="5"/>
        <v>234</v>
      </c>
      <c r="U10" s="9">
        <f t="shared" si="6"/>
        <v>5</v>
      </c>
    </row>
    <row r="11" spans="2:21">
      <c r="B11" s="137" t="s">
        <v>58</v>
      </c>
      <c r="C11" s="76"/>
      <c r="D11" s="131" t="s">
        <v>36</v>
      </c>
      <c r="E11" s="76">
        <v>32</v>
      </c>
      <c r="F11" s="76">
        <v>35</v>
      </c>
      <c r="G11" s="76">
        <v>38</v>
      </c>
      <c r="H11" s="76">
        <v>26</v>
      </c>
      <c r="I11" s="76">
        <v>31</v>
      </c>
      <c r="J11" s="76"/>
      <c r="K11" s="76"/>
      <c r="L11" s="76">
        <v>27</v>
      </c>
      <c r="M11" s="76">
        <v>33</v>
      </c>
      <c r="N11" s="76">
        <v>35</v>
      </c>
      <c r="O11" s="150">
        <f t="shared" si="0"/>
        <v>257</v>
      </c>
      <c r="P11" s="151">
        <f t="shared" si="1"/>
        <v>8</v>
      </c>
      <c r="Q11" s="33">
        <f t="shared" si="2"/>
        <v>26</v>
      </c>
      <c r="R11" s="33">
        <f t="shared" si="3"/>
        <v>0</v>
      </c>
      <c r="S11" s="33">
        <f t="shared" si="4"/>
        <v>0</v>
      </c>
      <c r="T11" s="33">
        <f t="shared" si="5"/>
        <v>231</v>
      </c>
      <c r="U11" s="9">
        <f t="shared" si="6"/>
        <v>6</v>
      </c>
    </row>
    <row r="12" spans="2:21">
      <c r="B12" s="137" t="s">
        <v>43</v>
      </c>
      <c r="C12" s="76"/>
      <c r="D12" s="132" t="s">
        <v>15</v>
      </c>
      <c r="E12" s="76">
        <v>32</v>
      </c>
      <c r="F12" s="76"/>
      <c r="G12" s="76">
        <v>32</v>
      </c>
      <c r="H12" s="76">
        <v>35</v>
      </c>
      <c r="I12" s="76">
        <v>34</v>
      </c>
      <c r="J12" s="76">
        <v>24</v>
      </c>
      <c r="K12" s="76">
        <v>27</v>
      </c>
      <c r="L12" s="76">
        <v>34</v>
      </c>
      <c r="M12" s="76">
        <v>36</v>
      </c>
      <c r="N12" s="76">
        <v>26</v>
      </c>
      <c r="O12" s="150">
        <f t="shared" si="0"/>
        <v>280</v>
      </c>
      <c r="P12" s="151">
        <f t="shared" si="1"/>
        <v>9</v>
      </c>
      <c r="Q12" s="33">
        <f t="shared" si="2"/>
        <v>24</v>
      </c>
      <c r="R12" s="33">
        <f t="shared" si="3"/>
        <v>26</v>
      </c>
      <c r="S12" s="33">
        <f t="shared" si="4"/>
        <v>0</v>
      </c>
      <c r="T12" s="33">
        <f t="shared" si="5"/>
        <v>230</v>
      </c>
      <c r="U12" s="9">
        <f t="shared" si="6"/>
        <v>7</v>
      </c>
    </row>
    <row r="13" spans="2:21">
      <c r="B13" s="137" t="s">
        <v>35</v>
      </c>
      <c r="C13" s="76"/>
      <c r="D13" s="131" t="s">
        <v>36</v>
      </c>
      <c r="E13" s="76">
        <v>33</v>
      </c>
      <c r="F13" s="76">
        <v>30</v>
      </c>
      <c r="G13" s="76">
        <v>23</v>
      </c>
      <c r="H13" s="76">
        <v>34</v>
      </c>
      <c r="I13" s="76">
        <v>34</v>
      </c>
      <c r="J13" s="76">
        <v>32</v>
      </c>
      <c r="K13" s="76"/>
      <c r="L13" s="76">
        <v>27</v>
      </c>
      <c r="M13" s="76">
        <v>39</v>
      </c>
      <c r="N13" s="76">
        <v>21</v>
      </c>
      <c r="O13" s="150">
        <f t="shared" si="0"/>
        <v>273</v>
      </c>
      <c r="P13" s="151">
        <f t="shared" si="1"/>
        <v>9</v>
      </c>
      <c r="Q13" s="33">
        <f t="shared" si="2"/>
        <v>21</v>
      </c>
      <c r="R13" s="33">
        <f t="shared" si="3"/>
        <v>23</v>
      </c>
      <c r="S13" s="33">
        <f t="shared" si="4"/>
        <v>0</v>
      </c>
      <c r="T13" s="33">
        <f t="shared" si="5"/>
        <v>229</v>
      </c>
      <c r="U13" s="9">
        <f t="shared" si="6"/>
        <v>8</v>
      </c>
    </row>
    <row r="14" spans="2:21">
      <c r="B14" s="137" t="s">
        <v>60</v>
      </c>
      <c r="C14" s="76"/>
      <c r="D14" s="131" t="s">
        <v>36</v>
      </c>
      <c r="E14" s="76">
        <v>41</v>
      </c>
      <c r="F14" s="76">
        <v>34</v>
      </c>
      <c r="G14" s="76">
        <v>27</v>
      </c>
      <c r="H14" s="76">
        <v>28</v>
      </c>
      <c r="I14" s="76">
        <v>34</v>
      </c>
      <c r="J14" s="76">
        <v>43</v>
      </c>
      <c r="K14" s="76"/>
      <c r="L14" s="76"/>
      <c r="M14" s="76">
        <v>20</v>
      </c>
      <c r="N14" s="76">
        <v>19</v>
      </c>
      <c r="O14" s="150">
        <f t="shared" si="0"/>
        <v>246</v>
      </c>
      <c r="P14" s="151">
        <f t="shared" si="1"/>
        <v>8</v>
      </c>
      <c r="Q14" s="33">
        <f t="shared" si="2"/>
        <v>19</v>
      </c>
      <c r="R14" s="33">
        <f t="shared" si="3"/>
        <v>0</v>
      </c>
      <c r="S14" s="33">
        <f t="shared" si="4"/>
        <v>0</v>
      </c>
      <c r="T14" s="33">
        <f t="shared" si="5"/>
        <v>227</v>
      </c>
      <c r="U14" s="9">
        <f t="shared" si="6"/>
        <v>9</v>
      </c>
    </row>
    <row r="15" spans="2:21">
      <c r="B15" s="137" t="s">
        <v>179</v>
      </c>
      <c r="C15" s="76"/>
      <c r="D15" s="131" t="s">
        <v>36</v>
      </c>
      <c r="E15" s="76"/>
      <c r="F15" s="76">
        <v>33</v>
      </c>
      <c r="G15" s="76">
        <v>36</v>
      </c>
      <c r="H15" s="76">
        <v>28</v>
      </c>
      <c r="I15" s="76"/>
      <c r="J15" s="76">
        <v>28</v>
      </c>
      <c r="K15" s="76"/>
      <c r="L15" s="76">
        <v>29</v>
      </c>
      <c r="M15" s="76">
        <v>39</v>
      </c>
      <c r="N15" s="76">
        <v>33</v>
      </c>
      <c r="O15" s="150">
        <f t="shared" si="0"/>
        <v>226</v>
      </c>
      <c r="P15" s="151">
        <f t="shared" si="1"/>
        <v>7</v>
      </c>
      <c r="Q15" s="33">
        <f t="shared" si="2"/>
        <v>0</v>
      </c>
      <c r="R15" s="33">
        <f t="shared" si="3"/>
        <v>0</v>
      </c>
      <c r="S15" s="33">
        <f t="shared" si="4"/>
        <v>0</v>
      </c>
      <c r="T15" s="33">
        <f t="shared" si="5"/>
        <v>226</v>
      </c>
      <c r="U15" s="9">
        <f t="shared" si="6"/>
        <v>10</v>
      </c>
    </row>
    <row r="16" spans="2:21">
      <c r="B16" s="137" t="s">
        <v>79</v>
      </c>
      <c r="C16" s="76"/>
      <c r="D16" s="129" t="s">
        <v>5</v>
      </c>
      <c r="E16" s="76">
        <v>34</v>
      </c>
      <c r="F16" s="76">
        <v>38</v>
      </c>
      <c r="G16" s="76"/>
      <c r="H16" s="76">
        <v>31</v>
      </c>
      <c r="I16" s="76">
        <v>32</v>
      </c>
      <c r="J16" s="76">
        <v>23</v>
      </c>
      <c r="K16" s="76"/>
      <c r="L16" s="76">
        <v>26</v>
      </c>
      <c r="M16" s="76">
        <v>27</v>
      </c>
      <c r="N16" s="76">
        <v>35</v>
      </c>
      <c r="O16" s="150">
        <f t="shared" si="0"/>
        <v>246</v>
      </c>
      <c r="P16" s="151">
        <f t="shared" si="1"/>
        <v>8</v>
      </c>
      <c r="Q16" s="33">
        <f t="shared" si="2"/>
        <v>23</v>
      </c>
      <c r="R16" s="33">
        <f t="shared" si="3"/>
        <v>0</v>
      </c>
      <c r="S16" s="33">
        <f t="shared" si="4"/>
        <v>0</v>
      </c>
      <c r="T16" s="33">
        <f t="shared" si="5"/>
        <v>223</v>
      </c>
      <c r="U16" s="9">
        <f t="shared" si="6"/>
        <v>11</v>
      </c>
    </row>
    <row r="17" spans="2:21">
      <c r="B17" s="137" t="s">
        <v>24</v>
      </c>
      <c r="C17" s="76"/>
      <c r="D17" s="130" t="s">
        <v>11</v>
      </c>
      <c r="E17" s="76">
        <v>25</v>
      </c>
      <c r="F17" s="76">
        <v>31</v>
      </c>
      <c r="G17" s="76">
        <v>31</v>
      </c>
      <c r="H17" s="76"/>
      <c r="I17" s="76">
        <v>37</v>
      </c>
      <c r="J17" s="76"/>
      <c r="K17" s="76">
        <v>30</v>
      </c>
      <c r="L17" s="76">
        <v>31</v>
      </c>
      <c r="M17" s="76"/>
      <c r="N17" s="76">
        <v>37</v>
      </c>
      <c r="O17" s="150">
        <f t="shared" si="0"/>
        <v>222</v>
      </c>
      <c r="P17" s="151">
        <f t="shared" si="1"/>
        <v>7</v>
      </c>
      <c r="Q17" s="33">
        <f t="shared" si="2"/>
        <v>0</v>
      </c>
      <c r="R17" s="33">
        <f t="shared" si="3"/>
        <v>0</v>
      </c>
      <c r="S17" s="33">
        <f t="shared" si="4"/>
        <v>0</v>
      </c>
      <c r="T17" s="33">
        <f t="shared" si="5"/>
        <v>222</v>
      </c>
      <c r="U17" s="9">
        <f t="shared" si="6"/>
        <v>12</v>
      </c>
    </row>
    <row r="18" spans="2:21">
      <c r="B18" s="137" t="s">
        <v>111</v>
      </c>
      <c r="C18" s="76"/>
      <c r="D18" s="131" t="s">
        <v>36</v>
      </c>
      <c r="E18" s="76">
        <v>33</v>
      </c>
      <c r="F18" s="76">
        <v>36</v>
      </c>
      <c r="G18" s="76">
        <v>34</v>
      </c>
      <c r="H18" s="76">
        <v>29</v>
      </c>
      <c r="I18" s="76">
        <v>27</v>
      </c>
      <c r="J18" s="76"/>
      <c r="K18" s="76"/>
      <c r="L18" s="76">
        <v>28</v>
      </c>
      <c r="M18" s="76">
        <v>33</v>
      </c>
      <c r="N18" s="76">
        <v>27</v>
      </c>
      <c r="O18" s="150">
        <f t="shared" si="0"/>
        <v>247</v>
      </c>
      <c r="P18" s="151">
        <f t="shared" si="1"/>
        <v>8</v>
      </c>
      <c r="Q18" s="33">
        <f t="shared" si="2"/>
        <v>27</v>
      </c>
      <c r="R18" s="33">
        <f t="shared" si="3"/>
        <v>0</v>
      </c>
      <c r="S18" s="33">
        <f t="shared" si="4"/>
        <v>0</v>
      </c>
      <c r="T18" s="33">
        <f t="shared" si="5"/>
        <v>220</v>
      </c>
      <c r="U18" s="9">
        <f t="shared" si="6"/>
        <v>13</v>
      </c>
    </row>
    <row r="19" spans="2:21">
      <c r="B19" s="137" t="s">
        <v>125</v>
      </c>
      <c r="C19" s="76"/>
      <c r="D19" s="132" t="s">
        <v>15</v>
      </c>
      <c r="E19" s="76">
        <v>21</v>
      </c>
      <c r="F19" s="76">
        <v>30</v>
      </c>
      <c r="G19" s="76">
        <v>40</v>
      </c>
      <c r="H19" s="76">
        <v>17</v>
      </c>
      <c r="I19" s="76"/>
      <c r="J19" s="76">
        <v>33</v>
      </c>
      <c r="K19" s="76">
        <v>34</v>
      </c>
      <c r="L19" s="76">
        <v>37</v>
      </c>
      <c r="M19" s="76">
        <v>23</v>
      </c>
      <c r="N19" s="76"/>
      <c r="O19" s="150">
        <f t="shared" si="0"/>
        <v>235</v>
      </c>
      <c r="P19" s="151">
        <f t="shared" si="1"/>
        <v>8</v>
      </c>
      <c r="Q19" s="33">
        <f t="shared" si="2"/>
        <v>17</v>
      </c>
      <c r="R19" s="33">
        <f t="shared" si="3"/>
        <v>0</v>
      </c>
      <c r="S19" s="33">
        <f t="shared" si="4"/>
        <v>0</v>
      </c>
      <c r="T19" s="33">
        <f t="shared" si="5"/>
        <v>218</v>
      </c>
      <c r="U19" s="9">
        <f t="shared" si="6"/>
        <v>14</v>
      </c>
    </row>
    <row r="20" spans="2:21">
      <c r="B20" s="137" t="s">
        <v>37</v>
      </c>
      <c r="C20" s="76"/>
      <c r="D20" s="129" t="s">
        <v>5</v>
      </c>
      <c r="E20" s="76"/>
      <c r="F20" s="76">
        <v>36</v>
      </c>
      <c r="G20" s="76">
        <v>29</v>
      </c>
      <c r="H20" s="76">
        <v>34</v>
      </c>
      <c r="I20" s="76">
        <v>41</v>
      </c>
      <c r="J20" s="76">
        <v>28</v>
      </c>
      <c r="K20" s="76"/>
      <c r="L20" s="76">
        <v>21</v>
      </c>
      <c r="M20" s="76"/>
      <c r="N20" s="76">
        <v>27</v>
      </c>
      <c r="O20" s="150">
        <f t="shared" si="0"/>
        <v>216</v>
      </c>
      <c r="P20" s="151">
        <f t="shared" si="1"/>
        <v>7</v>
      </c>
      <c r="Q20" s="33">
        <f t="shared" si="2"/>
        <v>0</v>
      </c>
      <c r="R20" s="33">
        <f t="shared" si="3"/>
        <v>0</v>
      </c>
      <c r="S20" s="33">
        <f t="shared" si="4"/>
        <v>0</v>
      </c>
      <c r="T20" s="33">
        <f t="shared" si="5"/>
        <v>216</v>
      </c>
      <c r="U20" s="9">
        <f t="shared" si="6"/>
        <v>15</v>
      </c>
    </row>
    <row r="21" spans="2:21">
      <c r="B21" s="137" t="s">
        <v>25</v>
      </c>
      <c r="C21" s="76"/>
      <c r="D21" s="129" t="s">
        <v>5</v>
      </c>
      <c r="E21" s="76">
        <v>22</v>
      </c>
      <c r="F21" s="76">
        <v>36</v>
      </c>
      <c r="G21" s="76">
        <v>38</v>
      </c>
      <c r="H21" s="76">
        <v>27</v>
      </c>
      <c r="I21" s="76">
        <v>24</v>
      </c>
      <c r="J21" s="76">
        <v>24</v>
      </c>
      <c r="K21" s="76">
        <v>34</v>
      </c>
      <c r="L21" s="76">
        <v>25</v>
      </c>
      <c r="M21" s="76">
        <v>27</v>
      </c>
      <c r="N21" s="76">
        <v>28</v>
      </c>
      <c r="O21" s="150">
        <f t="shared" si="0"/>
        <v>285</v>
      </c>
      <c r="P21" s="151">
        <f t="shared" si="1"/>
        <v>10</v>
      </c>
      <c r="Q21" s="33">
        <f t="shared" si="2"/>
        <v>22</v>
      </c>
      <c r="R21" s="33">
        <f t="shared" si="3"/>
        <v>24</v>
      </c>
      <c r="S21" s="33">
        <f t="shared" si="4"/>
        <v>24</v>
      </c>
      <c r="T21" s="33">
        <f t="shared" si="5"/>
        <v>215</v>
      </c>
      <c r="U21" s="9">
        <f t="shared" si="6"/>
        <v>16</v>
      </c>
    </row>
    <row r="22" spans="2:21">
      <c r="B22" s="137" t="s">
        <v>62</v>
      </c>
      <c r="C22" s="76"/>
      <c r="D22" s="129" t="s">
        <v>5</v>
      </c>
      <c r="E22" s="76">
        <v>35</v>
      </c>
      <c r="F22" s="76"/>
      <c r="G22" s="76">
        <v>43</v>
      </c>
      <c r="H22" s="76">
        <v>31</v>
      </c>
      <c r="I22" s="76">
        <v>31</v>
      </c>
      <c r="J22" s="76"/>
      <c r="K22" s="76"/>
      <c r="L22" s="76">
        <v>37</v>
      </c>
      <c r="M22" s="76"/>
      <c r="N22" s="76">
        <v>38</v>
      </c>
      <c r="O22" s="150">
        <f t="shared" si="0"/>
        <v>215</v>
      </c>
      <c r="P22" s="151">
        <f t="shared" si="1"/>
        <v>6</v>
      </c>
      <c r="Q22" s="33">
        <f t="shared" si="2"/>
        <v>0</v>
      </c>
      <c r="R22" s="33">
        <f t="shared" si="3"/>
        <v>0</v>
      </c>
      <c r="S22" s="33">
        <f t="shared" si="4"/>
        <v>0</v>
      </c>
      <c r="T22" s="33">
        <f t="shared" si="5"/>
        <v>215</v>
      </c>
      <c r="U22" s="9">
        <f t="shared" si="6"/>
        <v>16</v>
      </c>
    </row>
    <row r="23" spans="2:21">
      <c r="B23" s="137" t="s">
        <v>45</v>
      </c>
      <c r="C23" s="76"/>
      <c r="D23" s="136" t="s">
        <v>230</v>
      </c>
      <c r="E23" s="76"/>
      <c r="F23" s="76">
        <v>34</v>
      </c>
      <c r="G23" s="76">
        <v>38</v>
      </c>
      <c r="H23" s="76">
        <v>30</v>
      </c>
      <c r="I23" s="76">
        <v>37</v>
      </c>
      <c r="J23" s="76"/>
      <c r="K23" s="76"/>
      <c r="L23" s="76"/>
      <c r="M23" s="76">
        <v>37</v>
      </c>
      <c r="N23" s="76">
        <v>39</v>
      </c>
      <c r="O23" s="150">
        <f t="shared" si="0"/>
        <v>215</v>
      </c>
      <c r="P23" s="151">
        <f t="shared" si="1"/>
        <v>6</v>
      </c>
      <c r="Q23" s="33">
        <f t="shared" si="2"/>
        <v>0</v>
      </c>
      <c r="R23" s="33">
        <f t="shared" si="3"/>
        <v>0</v>
      </c>
      <c r="S23" s="33">
        <f t="shared" si="4"/>
        <v>0</v>
      </c>
      <c r="T23" s="33">
        <f t="shared" si="5"/>
        <v>215</v>
      </c>
      <c r="U23" s="9">
        <f t="shared" si="6"/>
        <v>16</v>
      </c>
    </row>
    <row r="24" spans="2:21">
      <c r="B24" s="137" t="s">
        <v>3</v>
      </c>
      <c r="C24" s="76"/>
      <c r="D24" s="129" t="s">
        <v>5</v>
      </c>
      <c r="E24" s="76">
        <v>23</v>
      </c>
      <c r="F24" s="76">
        <v>31</v>
      </c>
      <c r="G24" s="76">
        <v>39</v>
      </c>
      <c r="H24" s="76">
        <v>21</v>
      </c>
      <c r="I24" s="76">
        <v>29</v>
      </c>
      <c r="J24" s="76">
        <v>26</v>
      </c>
      <c r="K24" s="76">
        <v>25</v>
      </c>
      <c r="L24" s="76">
        <v>32</v>
      </c>
      <c r="M24" s="76">
        <v>30</v>
      </c>
      <c r="N24" s="76">
        <v>27</v>
      </c>
      <c r="O24" s="150">
        <f t="shared" si="0"/>
        <v>283</v>
      </c>
      <c r="P24" s="151">
        <f t="shared" si="1"/>
        <v>10</v>
      </c>
      <c r="Q24" s="33">
        <f t="shared" si="2"/>
        <v>21</v>
      </c>
      <c r="R24" s="33">
        <f t="shared" si="3"/>
        <v>23</v>
      </c>
      <c r="S24" s="33">
        <f t="shared" si="4"/>
        <v>25</v>
      </c>
      <c r="T24" s="33">
        <f t="shared" si="5"/>
        <v>214</v>
      </c>
      <c r="U24" s="9">
        <f t="shared" si="6"/>
        <v>19</v>
      </c>
    </row>
    <row r="25" spans="2:21">
      <c r="B25" s="137" t="s">
        <v>54</v>
      </c>
      <c r="C25" s="76"/>
      <c r="D25" s="136" t="s">
        <v>230</v>
      </c>
      <c r="E25" s="76">
        <v>30</v>
      </c>
      <c r="F25" s="76">
        <v>37</v>
      </c>
      <c r="G25" s="76">
        <v>18</v>
      </c>
      <c r="H25" s="76"/>
      <c r="I25" s="76">
        <v>34</v>
      </c>
      <c r="J25" s="76"/>
      <c r="K25" s="76"/>
      <c r="L25" s="76">
        <v>33</v>
      </c>
      <c r="M25" s="76">
        <v>39</v>
      </c>
      <c r="N25" s="76">
        <v>22</v>
      </c>
      <c r="O25" s="150">
        <f t="shared" si="0"/>
        <v>213</v>
      </c>
      <c r="P25" s="151">
        <f t="shared" si="1"/>
        <v>7</v>
      </c>
      <c r="Q25" s="33">
        <f t="shared" si="2"/>
        <v>0</v>
      </c>
      <c r="R25" s="33">
        <f t="shared" si="3"/>
        <v>0</v>
      </c>
      <c r="S25" s="33">
        <f t="shared" si="4"/>
        <v>0</v>
      </c>
      <c r="T25" s="33">
        <f t="shared" si="5"/>
        <v>213</v>
      </c>
      <c r="U25" s="9">
        <f t="shared" si="6"/>
        <v>20</v>
      </c>
    </row>
    <row r="26" spans="2:21">
      <c r="B26" s="137" t="s">
        <v>108</v>
      </c>
      <c r="C26" s="76"/>
      <c r="D26" s="131" t="s">
        <v>36</v>
      </c>
      <c r="E26" s="76">
        <v>29</v>
      </c>
      <c r="F26" s="76">
        <v>26</v>
      </c>
      <c r="G26" s="76">
        <v>30</v>
      </c>
      <c r="H26" s="76">
        <v>22</v>
      </c>
      <c r="I26" s="76">
        <v>33</v>
      </c>
      <c r="J26" s="76"/>
      <c r="K26" s="76"/>
      <c r="L26" s="76">
        <v>30</v>
      </c>
      <c r="M26" s="76">
        <v>30</v>
      </c>
      <c r="N26" s="76">
        <v>29</v>
      </c>
      <c r="O26" s="150">
        <f t="shared" si="0"/>
        <v>229</v>
      </c>
      <c r="P26" s="151">
        <f t="shared" si="1"/>
        <v>8</v>
      </c>
      <c r="Q26" s="33">
        <f t="shared" si="2"/>
        <v>22</v>
      </c>
      <c r="R26" s="33">
        <f t="shared" si="3"/>
        <v>0</v>
      </c>
      <c r="S26" s="33">
        <f t="shared" si="4"/>
        <v>0</v>
      </c>
      <c r="T26" s="33">
        <f t="shared" si="5"/>
        <v>207</v>
      </c>
      <c r="U26" s="9">
        <f t="shared" si="6"/>
        <v>21</v>
      </c>
    </row>
    <row r="27" spans="2:21">
      <c r="B27" s="137" t="s">
        <v>118</v>
      </c>
      <c r="C27" s="76"/>
      <c r="D27" s="135" t="s">
        <v>26</v>
      </c>
      <c r="E27" s="76">
        <v>28</v>
      </c>
      <c r="F27" s="76">
        <v>32</v>
      </c>
      <c r="G27" s="76"/>
      <c r="H27" s="76"/>
      <c r="I27" s="76">
        <v>37</v>
      </c>
      <c r="J27" s="76"/>
      <c r="K27" s="76"/>
      <c r="L27" s="76">
        <v>30</v>
      </c>
      <c r="M27" s="76">
        <v>38</v>
      </c>
      <c r="N27" s="76">
        <v>35</v>
      </c>
      <c r="O27" s="150">
        <f t="shared" si="0"/>
        <v>200</v>
      </c>
      <c r="P27" s="151">
        <f t="shared" si="1"/>
        <v>6</v>
      </c>
      <c r="Q27" s="33">
        <f t="shared" si="2"/>
        <v>0</v>
      </c>
      <c r="R27" s="33">
        <f t="shared" si="3"/>
        <v>0</v>
      </c>
      <c r="S27" s="33">
        <f t="shared" si="4"/>
        <v>0</v>
      </c>
      <c r="T27" s="33">
        <f t="shared" si="5"/>
        <v>200</v>
      </c>
      <c r="U27" s="9">
        <f t="shared" si="6"/>
        <v>22</v>
      </c>
    </row>
    <row r="28" spans="2:21">
      <c r="B28" s="137" t="s">
        <v>107</v>
      </c>
      <c r="C28" s="76"/>
      <c r="D28" s="131" t="s">
        <v>36</v>
      </c>
      <c r="E28" s="76">
        <v>34</v>
      </c>
      <c r="F28" s="76">
        <v>33</v>
      </c>
      <c r="G28" s="76">
        <v>41</v>
      </c>
      <c r="H28" s="76">
        <v>27</v>
      </c>
      <c r="I28" s="76"/>
      <c r="J28" s="76">
        <v>32</v>
      </c>
      <c r="K28" s="76"/>
      <c r="L28" s="76">
        <v>33</v>
      </c>
      <c r="M28" s="76"/>
      <c r="N28" s="76"/>
      <c r="O28" s="150">
        <f t="shared" si="0"/>
        <v>200</v>
      </c>
      <c r="P28" s="151">
        <f t="shared" si="1"/>
        <v>6</v>
      </c>
      <c r="Q28" s="33">
        <f t="shared" si="2"/>
        <v>0</v>
      </c>
      <c r="R28" s="33">
        <f t="shared" si="3"/>
        <v>0</v>
      </c>
      <c r="S28" s="33">
        <f t="shared" si="4"/>
        <v>0</v>
      </c>
      <c r="T28" s="33">
        <f t="shared" si="5"/>
        <v>200</v>
      </c>
      <c r="U28" s="9">
        <f t="shared" si="6"/>
        <v>22</v>
      </c>
    </row>
    <row r="29" spans="2:21">
      <c r="B29" s="137" t="s">
        <v>53</v>
      </c>
      <c r="C29" s="76"/>
      <c r="D29" s="133" t="s">
        <v>17</v>
      </c>
      <c r="E29" s="76">
        <v>24</v>
      </c>
      <c r="F29" s="76">
        <v>38</v>
      </c>
      <c r="G29" s="76"/>
      <c r="H29" s="76"/>
      <c r="I29" s="76"/>
      <c r="J29" s="76"/>
      <c r="K29" s="76">
        <v>37</v>
      </c>
      <c r="L29" s="76">
        <v>34</v>
      </c>
      <c r="M29" s="76">
        <v>34</v>
      </c>
      <c r="N29" s="76">
        <v>33</v>
      </c>
      <c r="O29" s="150">
        <f t="shared" si="0"/>
        <v>200</v>
      </c>
      <c r="P29" s="151">
        <f t="shared" si="1"/>
        <v>6</v>
      </c>
      <c r="Q29" s="33">
        <f t="shared" si="2"/>
        <v>0</v>
      </c>
      <c r="R29" s="33">
        <f t="shared" si="3"/>
        <v>0</v>
      </c>
      <c r="S29" s="33">
        <f t="shared" si="4"/>
        <v>0</v>
      </c>
      <c r="T29" s="33">
        <f t="shared" si="5"/>
        <v>200</v>
      </c>
      <c r="U29" s="9">
        <f t="shared" si="6"/>
        <v>22</v>
      </c>
    </row>
    <row r="30" spans="2:21">
      <c r="B30" s="137" t="s">
        <v>124</v>
      </c>
      <c r="C30" s="76"/>
      <c r="D30" s="130" t="s">
        <v>11</v>
      </c>
      <c r="E30" s="76">
        <v>26</v>
      </c>
      <c r="F30" s="76">
        <v>30</v>
      </c>
      <c r="G30" s="76"/>
      <c r="H30" s="76"/>
      <c r="I30" s="76"/>
      <c r="J30" s="76">
        <v>30</v>
      </c>
      <c r="K30" s="76">
        <v>25</v>
      </c>
      <c r="L30" s="76">
        <v>31</v>
      </c>
      <c r="M30" s="76">
        <v>28</v>
      </c>
      <c r="N30" s="76">
        <v>30</v>
      </c>
      <c r="O30" s="150">
        <f t="shared" si="0"/>
        <v>200</v>
      </c>
      <c r="P30" s="151">
        <f t="shared" si="1"/>
        <v>7</v>
      </c>
      <c r="Q30" s="33">
        <f t="shared" si="2"/>
        <v>0</v>
      </c>
      <c r="R30" s="33">
        <f t="shared" si="3"/>
        <v>0</v>
      </c>
      <c r="S30" s="33">
        <f t="shared" si="4"/>
        <v>0</v>
      </c>
      <c r="T30" s="33">
        <f t="shared" si="5"/>
        <v>200</v>
      </c>
      <c r="U30" s="9">
        <f t="shared" si="6"/>
        <v>22</v>
      </c>
    </row>
    <row r="31" spans="2:21">
      <c r="B31" s="137" t="s">
        <v>180</v>
      </c>
      <c r="C31" s="76"/>
      <c r="D31" s="132" t="s">
        <v>15</v>
      </c>
      <c r="E31" s="76"/>
      <c r="F31" s="76">
        <v>29</v>
      </c>
      <c r="G31" s="76"/>
      <c r="H31" s="76"/>
      <c r="I31" s="76">
        <v>29</v>
      </c>
      <c r="J31" s="76">
        <v>27</v>
      </c>
      <c r="K31" s="76">
        <v>27</v>
      </c>
      <c r="L31" s="76">
        <v>26</v>
      </c>
      <c r="M31" s="76">
        <v>29</v>
      </c>
      <c r="N31" s="76">
        <v>29</v>
      </c>
      <c r="O31" s="150">
        <f t="shared" si="0"/>
        <v>196</v>
      </c>
      <c r="P31" s="151">
        <f t="shared" si="1"/>
        <v>7</v>
      </c>
      <c r="Q31" s="33">
        <f t="shared" si="2"/>
        <v>0</v>
      </c>
      <c r="R31" s="33">
        <f t="shared" si="3"/>
        <v>0</v>
      </c>
      <c r="S31" s="33">
        <f t="shared" si="4"/>
        <v>0</v>
      </c>
      <c r="T31" s="33">
        <f t="shared" si="5"/>
        <v>196</v>
      </c>
      <c r="U31" s="9">
        <f t="shared" si="6"/>
        <v>26</v>
      </c>
    </row>
    <row r="32" spans="2:21">
      <c r="B32" s="137" t="s">
        <v>23</v>
      </c>
      <c r="C32" s="76"/>
      <c r="D32" s="131" t="s">
        <v>36</v>
      </c>
      <c r="E32" s="76">
        <v>29</v>
      </c>
      <c r="F32" s="76">
        <v>31</v>
      </c>
      <c r="G32" s="76"/>
      <c r="H32" s="76"/>
      <c r="I32" s="76">
        <v>37</v>
      </c>
      <c r="J32" s="76">
        <v>36</v>
      </c>
      <c r="K32" s="76">
        <v>29</v>
      </c>
      <c r="L32" s="76"/>
      <c r="M32" s="76"/>
      <c r="N32" s="76">
        <v>29</v>
      </c>
      <c r="O32" s="150">
        <f t="shared" si="0"/>
        <v>191</v>
      </c>
      <c r="P32" s="151">
        <f t="shared" si="1"/>
        <v>6</v>
      </c>
      <c r="Q32" s="33">
        <f t="shared" si="2"/>
        <v>0</v>
      </c>
      <c r="R32" s="33">
        <f t="shared" si="3"/>
        <v>0</v>
      </c>
      <c r="S32" s="33">
        <f t="shared" si="4"/>
        <v>0</v>
      </c>
      <c r="T32" s="33">
        <f t="shared" si="5"/>
        <v>191</v>
      </c>
      <c r="U32" s="9">
        <f t="shared" si="6"/>
        <v>27</v>
      </c>
    </row>
    <row r="33" spans="2:21">
      <c r="B33" s="137" t="s">
        <v>122</v>
      </c>
      <c r="C33" s="76"/>
      <c r="D33" s="134" t="s">
        <v>84</v>
      </c>
      <c r="E33" s="76">
        <v>25</v>
      </c>
      <c r="F33" s="76"/>
      <c r="G33" s="76">
        <v>31</v>
      </c>
      <c r="H33" s="76">
        <v>33</v>
      </c>
      <c r="I33" s="76">
        <v>34</v>
      </c>
      <c r="J33" s="76"/>
      <c r="K33" s="76"/>
      <c r="L33" s="76">
        <v>34</v>
      </c>
      <c r="M33" s="76"/>
      <c r="N33" s="76">
        <v>33</v>
      </c>
      <c r="O33" s="150">
        <f t="shared" si="0"/>
        <v>190</v>
      </c>
      <c r="P33" s="151">
        <f t="shared" si="1"/>
        <v>6</v>
      </c>
      <c r="Q33" s="33">
        <f t="shared" si="2"/>
        <v>0</v>
      </c>
      <c r="R33" s="33">
        <f t="shared" si="3"/>
        <v>0</v>
      </c>
      <c r="S33" s="33">
        <f t="shared" si="4"/>
        <v>0</v>
      </c>
      <c r="T33" s="33">
        <f t="shared" si="5"/>
        <v>190</v>
      </c>
      <c r="U33" s="9">
        <f t="shared" si="6"/>
        <v>28</v>
      </c>
    </row>
    <row r="34" spans="2:21">
      <c r="B34" s="137" t="s">
        <v>55</v>
      </c>
      <c r="C34" s="76"/>
      <c r="D34" s="136" t="s">
        <v>230</v>
      </c>
      <c r="E34" s="76">
        <v>22</v>
      </c>
      <c r="F34" s="76"/>
      <c r="G34" s="76">
        <v>32</v>
      </c>
      <c r="H34" s="76"/>
      <c r="I34" s="76">
        <v>44</v>
      </c>
      <c r="J34" s="76"/>
      <c r="K34" s="76"/>
      <c r="L34" s="76">
        <v>32</v>
      </c>
      <c r="M34" s="76">
        <v>33</v>
      </c>
      <c r="N34" s="76">
        <v>25</v>
      </c>
      <c r="O34" s="150">
        <f t="shared" si="0"/>
        <v>188</v>
      </c>
      <c r="P34" s="151">
        <f t="shared" si="1"/>
        <v>6</v>
      </c>
      <c r="Q34" s="33">
        <f t="shared" si="2"/>
        <v>0</v>
      </c>
      <c r="R34" s="33">
        <f t="shared" si="3"/>
        <v>0</v>
      </c>
      <c r="S34" s="33">
        <f t="shared" si="4"/>
        <v>0</v>
      </c>
      <c r="T34" s="33">
        <f t="shared" si="5"/>
        <v>188</v>
      </c>
      <c r="U34" s="9">
        <f t="shared" si="6"/>
        <v>29</v>
      </c>
    </row>
    <row r="35" spans="2:21">
      <c r="B35" s="137" t="s">
        <v>29</v>
      </c>
      <c r="C35" s="76"/>
      <c r="D35" s="135" t="s">
        <v>26</v>
      </c>
      <c r="E35" s="76">
        <v>26</v>
      </c>
      <c r="F35" s="76">
        <v>20</v>
      </c>
      <c r="G35" s="76">
        <v>33</v>
      </c>
      <c r="H35" s="76">
        <v>21</v>
      </c>
      <c r="I35" s="76"/>
      <c r="J35" s="76"/>
      <c r="K35" s="76"/>
      <c r="L35" s="76">
        <v>26</v>
      </c>
      <c r="M35" s="76">
        <v>34</v>
      </c>
      <c r="N35" s="76">
        <v>26</v>
      </c>
      <c r="O35" s="150">
        <f t="shared" si="0"/>
        <v>186</v>
      </c>
      <c r="P35" s="151">
        <f t="shared" si="1"/>
        <v>7</v>
      </c>
      <c r="Q35" s="33">
        <f t="shared" si="2"/>
        <v>0</v>
      </c>
      <c r="R35" s="33">
        <f t="shared" si="3"/>
        <v>0</v>
      </c>
      <c r="S35" s="33">
        <f t="shared" si="4"/>
        <v>0</v>
      </c>
      <c r="T35" s="33">
        <f t="shared" si="5"/>
        <v>186</v>
      </c>
      <c r="U35" s="9">
        <f t="shared" si="6"/>
        <v>30</v>
      </c>
    </row>
    <row r="36" spans="2:21">
      <c r="B36" s="137" t="s">
        <v>56</v>
      </c>
      <c r="C36" s="76"/>
      <c r="D36" s="136" t="s">
        <v>230</v>
      </c>
      <c r="E36" s="76">
        <v>22</v>
      </c>
      <c r="F36" s="76"/>
      <c r="G36" s="76">
        <v>27</v>
      </c>
      <c r="H36" s="76">
        <v>31</v>
      </c>
      <c r="I36" s="76">
        <v>35</v>
      </c>
      <c r="J36" s="76"/>
      <c r="K36" s="76"/>
      <c r="L36" s="76"/>
      <c r="M36" s="76">
        <v>33</v>
      </c>
      <c r="N36" s="76">
        <v>32</v>
      </c>
      <c r="O36" s="150">
        <f t="shared" si="0"/>
        <v>180</v>
      </c>
      <c r="P36" s="151">
        <f t="shared" si="1"/>
        <v>6</v>
      </c>
      <c r="Q36" s="33">
        <f t="shared" si="2"/>
        <v>0</v>
      </c>
      <c r="R36" s="33">
        <f t="shared" si="3"/>
        <v>0</v>
      </c>
      <c r="S36" s="33">
        <f t="shared" si="4"/>
        <v>0</v>
      </c>
      <c r="T36" s="33">
        <f t="shared" si="5"/>
        <v>180</v>
      </c>
      <c r="U36" s="9">
        <f t="shared" si="6"/>
        <v>31</v>
      </c>
    </row>
    <row r="37" spans="2:21">
      <c r="B37" s="137" t="s">
        <v>12</v>
      </c>
      <c r="C37" s="76"/>
      <c r="D37" s="130" t="s">
        <v>11</v>
      </c>
      <c r="E37" s="76">
        <v>32</v>
      </c>
      <c r="F37" s="76"/>
      <c r="G37" s="76">
        <v>26</v>
      </c>
      <c r="H37" s="76"/>
      <c r="I37" s="76">
        <v>19</v>
      </c>
      <c r="J37" s="76">
        <v>23</v>
      </c>
      <c r="K37" s="76"/>
      <c r="L37" s="76">
        <v>28</v>
      </c>
      <c r="M37" s="76">
        <v>30</v>
      </c>
      <c r="N37" s="76">
        <v>22</v>
      </c>
      <c r="O37" s="150">
        <f t="shared" si="0"/>
        <v>180</v>
      </c>
      <c r="P37" s="151">
        <f t="shared" si="1"/>
        <v>7</v>
      </c>
      <c r="Q37" s="33">
        <f t="shared" si="2"/>
        <v>0</v>
      </c>
      <c r="R37" s="33">
        <f t="shared" si="3"/>
        <v>0</v>
      </c>
      <c r="S37" s="33">
        <f t="shared" si="4"/>
        <v>0</v>
      </c>
      <c r="T37" s="33">
        <f t="shared" si="5"/>
        <v>180</v>
      </c>
      <c r="U37" s="9">
        <f t="shared" si="6"/>
        <v>31</v>
      </c>
    </row>
    <row r="38" spans="2:21">
      <c r="B38" s="137" t="s">
        <v>64</v>
      </c>
      <c r="C38" s="76"/>
      <c r="D38" s="135" t="s">
        <v>26</v>
      </c>
      <c r="E38" s="76">
        <v>29</v>
      </c>
      <c r="F38" s="76">
        <v>33</v>
      </c>
      <c r="G38" s="76">
        <v>28</v>
      </c>
      <c r="H38" s="76"/>
      <c r="I38" s="76"/>
      <c r="J38" s="76"/>
      <c r="K38" s="76"/>
      <c r="L38" s="76">
        <v>29</v>
      </c>
      <c r="M38" s="76">
        <v>31</v>
      </c>
      <c r="N38" s="76">
        <v>24</v>
      </c>
      <c r="O38" s="150">
        <f t="shared" ref="O38:O69" si="7">SUM(E38:N38)</f>
        <v>174</v>
      </c>
      <c r="P38" s="151">
        <f t="shared" ref="P38:P69" si="8">COUNT(E38:N38)</f>
        <v>6</v>
      </c>
      <c r="Q38" s="33">
        <f t="shared" ref="Q38:Q69" si="9">IF(P38&lt;8,0,+SMALL((E38:N38),1))</f>
        <v>0</v>
      </c>
      <c r="R38" s="33">
        <f t="shared" ref="R38:R69" si="10">IF(P38&lt;9,0,+SMALL((E38:N38),2))</f>
        <v>0</v>
      </c>
      <c r="S38" s="33">
        <f t="shared" ref="S38:S69" si="11">IF(P38&lt;10,0,+SMALL((E38:N38),3))</f>
        <v>0</v>
      </c>
      <c r="T38" s="33">
        <f t="shared" ref="T38:T69" si="12">O38-Q38-R38-S38</f>
        <v>174</v>
      </c>
      <c r="U38" s="9">
        <f t="shared" ref="U38:U69" si="13">RANK(T38,$T$6:$T$92,0)</f>
        <v>33</v>
      </c>
    </row>
    <row r="39" spans="2:21">
      <c r="B39" s="137" t="s">
        <v>110</v>
      </c>
      <c r="C39" s="76"/>
      <c r="D39" s="131" t="s">
        <v>36</v>
      </c>
      <c r="E39" s="76">
        <v>35</v>
      </c>
      <c r="F39" s="76">
        <v>39</v>
      </c>
      <c r="G39" s="76">
        <v>38</v>
      </c>
      <c r="H39" s="76">
        <v>23</v>
      </c>
      <c r="I39" s="76">
        <v>36</v>
      </c>
      <c r="J39" s="76"/>
      <c r="K39" s="76"/>
      <c r="L39" s="76"/>
      <c r="M39" s="76"/>
      <c r="N39" s="76"/>
      <c r="O39" s="150">
        <f t="shared" si="7"/>
        <v>171</v>
      </c>
      <c r="P39" s="151">
        <f t="shared" si="8"/>
        <v>5</v>
      </c>
      <c r="Q39" s="33">
        <f t="shared" si="9"/>
        <v>0</v>
      </c>
      <c r="R39" s="33">
        <f t="shared" si="10"/>
        <v>0</v>
      </c>
      <c r="S39" s="33">
        <f t="shared" si="11"/>
        <v>0</v>
      </c>
      <c r="T39" s="33">
        <f t="shared" si="12"/>
        <v>171</v>
      </c>
      <c r="U39" s="9">
        <f t="shared" si="13"/>
        <v>34</v>
      </c>
    </row>
    <row r="40" spans="2:21">
      <c r="B40" s="137" t="s">
        <v>200</v>
      </c>
      <c r="C40" s="76"/>
      <c r="D40" s="132" t="s">
        <v>15</v>
      </c>
      <c r="E40" s="76"/>
      <c r="F40" s="76"/>
      <c r="G40" s="76"/>
      <c r="H40" s="76"/>
      <c r="I40" s="76">
        <v>32</v>
      </c>
      <c r="J40" s="76">
        <v>33</v>
      </c>
      <c r="K40" s="76">
        <v>26</v>
      </c>
      <c r="L40" s="76">
        <v>18</v>
      </c>
      <c r="M40" s="76">
        <v>30</v>
      </c>
      <c r="N40" s="76">
        <v>30</v>
      </c>
      <c r="O40" s="150">
        <f t="shared" si="7"/>
        <v>169</v>
      </c>
      <c r="P40" s="151">
        <f t="shared" si="8"/>
        <v>6</v>
      </c>
      <c r="Q40" s="33">
        <f t="shared" si="9"/>
        <v>0</v>
      </c>
      <c r="R40" s="33">
        <f t="shared" si="10"/>
        <v>0</v>
      </c>
      <c r="S40" s="33">
        <f t="shared" si="11"/>
        <v>0</v>
      </c>
      <c r="T40" s="33">
        <f t="shared" si="12"/>
        <v>169</v>
      </c>
      <c r="U40" s="9">
        <f t="shared" si="13"/>
        <v>35</v>
      </c>
    </row>
    <row r="41" spans="2:21">
      <c r="B41" s="137" t="s">
        <v>116</v>
      </c>
      <c r="C41" s="76"/>
      <c r="D41" s="135" t="s">
        <v>26</v>
      </c>
      <c r="E41" s="76">
        <v>20</v>
      </c>
      <c r="F41" s="76">
        <v>31</v>
      </c>
      <c r="G41" s="76">
        <v>32</v>
      </c>
      <c r="H41" s="76"/>
      <c r="I41" s="76">
        <v>40</v>
      </c>
      <c r="J41" s="76"/>
      <c r="K41" s="76"/>
      <c r="L41" s="76">
        <v>18</v>
      </c>
      <c r="M41" s="76">
        <v>27</v>
      </c>
      <c r="N41" s="76"/>
      <c r="O41" s="150">
        <f t="shared" si="7"/>
        <v>168</v>
      </c>
      <c r="P41" s="151">
        <f t="shared" si="8"/>
        <v>6</v>
      </c>
      <c r="Q41" s="33">
        <f t="shared" si="9"/>
        <v>0</v>
      </c>
      <c r="R41" s="33">
        <f t="shared" si="10"/>
        <v>0</v>
      </c>
      <c r="S41" s="33">
        <f t="shared" si="11"/>
        <v>0</v>
      </c>
      <c r="T41" s="33">
        <f t="shared" si="12"/>
        <v>168</v>
      </c>
      <c r="U41" s="9">
        <f t="shared" si="13"/>
        <v>36</v>
      </c>
    </row>
    <row r="42" spans="2:21">
      <c r="B42" s="137" t="s">
        <v>71</v>
      </c>
      <c r="C42" s="76"/>
      <c r="D42" s="130" t="s">
        <v>11</v>
      </c>
      <c r="E42" s="76"/>
      <c r="F42" s="76"/>
      <c r="G42" s="76"/>
      <c r="H42" s="76">
        <v>32</v>
      </c>
      <c r="I42" s="76">
        <v>32</v>
      </c>
      <c r="J42" s="76"/>
      <c r="K42" s="76"/>
      <c r="L42" s="76">
        <v>37</v>
      </c>
      <c r="M42" s="76">
        <v>31</v>
      </c>
      <c r="N42" s="76">
        <v>35</v>
      </c>
      <c r="O42" s="150">
        <f t="shared" si="7"/>
        <v>167</v>
      </c>
      <c r="P42" s="151">
        <f t="shared" si="8"/>
        <v>5</v>
      </c>
      <c r="Q42" s="33">
        <f t="shared" si="9"/>
        <v>0</v>
      </c>
      <c r="R42" s="33">
        <f t="shared" si="10"/>
        <v>0</v>
      </c>
      <c r="S42" s="33">
        <f t="shared" si="11"/>
        <v>0</v>
      </c>
      <c r="T42" s="33">
        <f t="shared" si="12"/>
        <v>167</v>
      </c>
      <c r="U42" s="9">
        <f t="shared" si="13"/>
        <v>37</v>
      </c>
    </row>
    <row r="43" spans="2:21">
      <c r="B43" s="137" t="s">
        <v>190</v>
      </c>
      <c r="C43" s="76"/>
      <c r="D43" s="129" t="s">
        <v>5</v>
      </c>
      <c r="E43" s="76">
        <v>36</v>
      </c>
      <c r="F43" s="76">
        <v>36</v>
      </c>
      <c r="G43" s="76">
        <v>32</v>
      </c>
      <c r="H43" s="76">
        <v>37</v>
      </c>
      <c r="I43" s="76"/>
      <c r="J43" s="76">
        <v>25</v>
      </c>
      <c r="K43" s="76"/>
      <c r="L43" s="76"/>
      <c r="M43" s="76"/>
      <c r="N43" s="76"/>
      <c r="O43" s="150">
        <f t="shared" si="7"/>
        <v>166</v>
      </c>
      <c r="P43" s="151">
        <f t="shared" si="8"/>
        <v>5</v>
      </c>
      <c r="Q43" s="33">
        <f t="shared" si="9"/>
        <v>0</v>
      </c>
      <c r="R43" s="33">
        <f t="shared" si="10"/>
        <v>0</v>
      </c>
      <c r="S43" s="33">
        <f t="shared" si="11"/>
        <v>0</v>
      </c>
      <c r="T43" s="33">
        <f t="shared" si="12"/>
        <v>166</v>
      </c>
      <c r="U43" s="9">
        <f t="shared" si="13"/>
        <v>38</v>
      </c>
    </row>
    <row r="44" spans="2:21">
      <c r="B44" s="137" t="s">
        <v>42</v>
      </c>
      <c r="C44" s="76"/>
      <c r="D44" s="131" t="s">
        <v>36</v>
      </c>
      <c r="E44" s="76">
        <v>28</v>
      </c>
      <c r="F44" s="76">
        <v>33</v>
      </c>
      <c r="G44" s="76"/>
      <c r="H44" s="76"/>
      <c r="I44" s="76">
        <v>33</v>
      </c>
      <c r="J44" s="76"/>
      <c r="K44" s="76"/>
      <c r="L44" s="76"/>
      <c r="M44" s="76">
        <v>33</v>
      </c>
      <c r="N44" s="76">
        <v>38</v>
      </c>
      <c r="O44" s="150">
        <f t="shared" si="7"/>
        <v>165</v>
      </c>
      <c r="P44" s="151">
        <f t="shared" si="8"/>
        <v>5</v>
      </c>
      <c r="Q44" s="33">
        <f t="shared" si="9"/>
        <v>0</v>
      </c>
      <c r="R44" s="33">
        <f t="shared" si="10"/>
        <v>0</v>
      </c>
      <c r="S44" s="33">
        <f t="shared" si="11"/>
        <v>0</v>
      </c>
      <c r="T44" s="33">
        <f t="shared" si="12"/>
        <v>165</v>
      </c>
      <c r="U44" s="9">
        <f t="shared" si="13"/>
        <v>39</v>
      </c>
    </row>
    <row r="45" spans="2:21">
      <c r="B45" s="137" t="s">
        <v>75</v>
      </c>
      <c r="C45" s="76"/>
      <c r="D45" s="135" t="s">
        <v>26</v>
      </c>
      <c r="E45" s="76">
        <v>31</v>
      </c>
      <c r="F45" s="76"/>
      <c r="G45" s="76">
        <v>28</v>
      </c>
      <c r="H45" s="76">
        <v>30</v>
      </c>
      <c r="I45" s="76">
        <v>38</v>
      </c>
      <c r="J45" s="76"/>
      <c r="K45" s="76"/>
      <c r="L45" s="76">
        <v>37</v>
      </c>
      <c r="M45" s="76"/>
      <c r="N45" s="76"/>
      <c r="O45" s="150">
        <f t="shared" si="7"/>
        <v>164</v>
      </c>
      <c r="P45" s="151">
        <f t="shared" si="8"/>
        <v>5</v>
      </c>
      <c r="Q45" s="33">
        <f t="shared" si="9"/>
        <v>0</v>
      </c>
      <c r="R45" s="33">
        <f t="shared" si="10"/>
        <v>0</v>
      </c>
      <c r="S45" s="33">
        <f t="shared" si="11"/>
        <v>0</v>
      </c>
      <c r="T45" s="33">
        <f t="shared" si="12"/>
        <v>164</v>
      </c>
      <c r="U45" s="9">
        <f t="shared" si="13"/>
        <v>40</v>
      </c>
    </row>
    <row r="46" spans="2:21">
      <c r="B46" s="137" t="s">
        <v>181</v>
      </c>
      <c r="C46" s="76"/>
      <c r="D46" s="131" t="s">
        <v>36</v>
      </c>
      <c r="E46" s="76"/>
      <c r="F46" s="76">
        <v>25</v>
      </c>
      <c r="G46" s="76"/>
      <c r="H46" s="76">
        <v>21</v>
      </c>
      <c r="I46" s="76">
        <v>30</v>
      </c>
      <c r="J46" s="76"/>
      <c r="K46" s="76"/>
      <c r="L46" s="76">
        <v>39</v>
      </c>
      <c r="M46" s="76">
        <v>21</v>
      </c>
      <c r="N46" s="76">
        <v>28</v>
      </c>
      <c r="O46" s="150">
        <f t="shared" si="7"/>
        <v>164</v>
      </c>
      <c r="P46" s="151">
        <f t="shared" si="8"/>
        <v>6</v>
      </c>
      <c r="Q46" s="33">
        <f t="shared" si="9"/>
        <v>0</v>
      </c>
      <c r="R46" s="33">
        <f t="shared" si="10"/>
        <v>0</v>
      </c>
      <c r="S46" s="33">
        <f t="shared" si="11"/>
        <v>0</v>
      </c>
      <c r="T46" s="33">
        <f t="shared" si="12"/>
        <v>164</v>
      </c>
      <c r="U46" s="9">
        <f t="shared" si="13"/>
        <v>40</v>
      </c>
    </row>
    <row r="47" spans="2:21">
      <c r="B47" s="137" t="s">
        <v>123</v>
      </c>
      <c r="C47" s="76"/>
      <c r="D47" s="134" t="s">
        <v>84</v>
      </c>
      <c r="E47" s="76">
        <v>28</v>
      </c>
      <c r="F47" s="76"/>
      <c r="G47" s="76">
        <v>34</v>
      </c>
      <c r="H47" s="76">
        <v>31</v>
      </c>
      <c r="I47" s="76"/>
      <c r="J47" s="76"/>
      <c r="K47" s="76"/>
      <c r="L47" s="76"/>
      <c r="M47" s="76">
        <v>33</v>
      </c>
      <c r="N47" s="76">
        <v>37</v>
      </c>
      <c r="O47" s="150">
        <f t="shared" si="7"/>
        <v>163</v>
      </c>
      <c r="P47" s="151">
        <f t="shared" si="8"/>
        <v>5</v>
      </c>
      <c r="Q47" s="33">
        <f t="shared" si="9"/>
        <v>0</v>
      </c>
      <c r="R47" s="33">
        <f t="shared" si="10"/>
        <v>0</v>
      </c>
      <c r="S47" s="33">
        <f t="shared" si="11"/>
        <v>0</v>
      </c>
      <c r="T47" s="33">
        <f t="shared" si="12"/>
        <v>163</v>
      </c>
      <c r="U47" s="9">
        <f t="shared" si="13"/>
        <v>42</v>
      </c>
    </row>
    <row r="48" spans="2:21">
      <c r="B48" s="137" t="s">
        <v>120</v>
      </c>
      <c r="C48" s="76"/>
      <c r="D48" s="135" t="s">
        <v>26</v>
      </c>
      <c r="E48" s="76">
        <v>23</v>
      </c>
      <c r="F48" s="76">
        <v>26</v>
      </c>
      <c r="G48" s="76">
        <v>32</v>
      </c>
      <c r="H48" s="76"/>
      <c r="I48" s="76"/>
      <c r="J48" s="76"/>
      <c r="K48" s="76"/>
      <c r="L48" s="76">
        <v>36</v>
      </c>
      <c r="M48" s="76"/>
      <c r="N48" s="76">
        <v>35</v>
      </c>
      <c r="O48" s="150">
        <f t="shared" si="7"/>
        <v>152</v>
      </c>
      <c r="P48" s="151">
        <f t="shared" si="8"/>
        <v>5</v>
      </c>
      <c r="Q48" s="33">
        <f t="shared" si="9"/>
        <v>0</v>
      </c>
      <c r="R48" s="33">
        <f t="shared" si="10"/>
        <v>0</v>
      </c>
      <c r="S48" s="33">
        <f t="shared" si="11"/>
        <v>0</v>
      </c>
      <c r="T48" s="33">
        <f t="shared" si="12"/>
        <v>152</v>
      </c>
      <c r="U48" s="9">
        <f t="shared" si="13"/>
        <v>43</v>
      </c>
    </row>
    <row r="49" spans="2:21">
      <c r="B49" s="137" t="s">
        <v>112</v>
      </c>
      <c r="C49" s="76"/>
      <c r="D49" s="129" t="s">
        <v>5</v>
      </c>
      <c r="E49" s="76">
        <v>33</v>
      </c>
      <c r="F49" s="76">
        <v>42</v>
      </c>
      <c r="G49" s="76">
        <v>25</v>
      </c>
      <c r="H49" s="76"/>
      <c r="I49" s="76"/>
      <c r="J49" s="76"/>
      <c r="K49" s="76"/>
      <c r="L49" s="76">
        <v>21</v>
      </c>
      <c r="M49" s="76"/>
      <c r="N49" s="76">
        <v>28</v>
      </c>
      <c r="O49" s="150">
        <f t="shared" si="7"/>
        <v>149</v>
      </c>
      <c r="P49" s="151">
        <f t="shared" si="8"/>
        <v>5</v>
      </c>
      <c r="Q49" s="33">
        <f t="shared" si="9"/>
        <v>0</v>
      </c>
      <c r="R49" s="33">
        <f t="shared" si="10"/>
        <v>0</v>
      </c>
      <c r="S49" s="33">
        <f t="shared" si="11"/>
        <v>0</v>
      </c>
      <c r="T49" s="33">
        <f t="shared" si="12"/>
        <v>149</v>
      </c>
      <c r="U49" s="9">
        <f t="shared" si="13"/>
        <v>44</v>
      </c>
    </row>
    <row r="50" spans="2:21">
      <c r="B50" s="137" t="s">
        <v>159</v>
      </c>
      <c r="C50" s="76"/>
      <c r="D50" s="129" t="s">
        <v>5</v>
      </c>
      <c r="E50" s="76">
        <v>29</v>
      </c>
      <c r="F50" s="76">
        <v>35</v>
      </c>
      <c r="G50" s="76"/>
      <c r="H50" s="76">
        <v>23</v>
      </c>
      <c r="I50" s="76"/>
      <c r="J50" s="76">
        <v>22</v>
      </c>
      <c r="K50" s="76"/>
      <c r="L50" s="76">
        <v>32</v>
      </c>
      <c r="M50" s="76"/>
      <c r="N50" s="76"/>
      <c r="O50" s="150">
        <f t="shared" si="7"/>
        <v>141</v>
      </c>
      <c r="P50" s="151">
        <f t="shared" si="8"/>
        <v>5</v>
      </c>
      <c r="Q50" s="33">
        <f t="shared" si="9"/>
        <v>0</v>
      </c>
      <c r="R50" s="33">
        <f t="shared" si="10"/>
        <v>0</v>
      </c>
      <c r="S50" s="33">
        <f t="shared" si="11"/>
        <v>0</v>
      </c>
      <c r="T50" s="33">
        <f t="shared" si="12"/>
        <v>141</v>
      </c>
      <c r="U50" s="9">
        <f t="shared" si="13"/>
        <v>45</v>
      </c>
    </row>
    <row r="51" spans="2:21">
      <c r="B51" s="137" t="s">
        <v>194</v>
      </c>
      <c r="C51" s="76"/>
      <c r="D51" s="134" t="s">
        <v>84</v>
      </c>
      <c r="E51" s="76"/>
      <c r="F51" s="76"/>
      <c r="G51" s="76">
        <v>33</v>
      </c>
      <c r="H51" s="76">
        <v>32</v>
      </c>
      <c r="I51" s="76"/>
      <c r="J51" s="76"/>
      <c r="K51" s="76"/>
      <c r="L51" s="76"/>
      <c r="M51" s="76">
        <v>38</v>
      </c>
      <c r="N51" s="76">
        <v>34</v>
      </c>
      <c r="O51" s="150">
        <f t="shared" si="7"/>
        <v>137</v>
      </c>
      <c r="P51" s="151">
        <f t="shared" si="8"/>
        <v>4</v>
      </c>
      <c r="Q51" s="33">
        <f t="shared" si="9"/>
        <v>0</v>
      </c>
      <c r="R51" s="33">
        <f t="shared" si="10"/>
        <v>0</v>
      </c>
      <c r="S51" s="33">
        <f t="shared" si="11"/>
        <v>0</v>
      </c>
      <c r="T51" s="33">
        <f t="shared" si="12"/>
        <v>137</v>
      </c>
      <c r="U51" s="9">
        <f t="shared" si="13"/>
        <v>46</v>
      </c>
    </row>
    <row r="52" spans="2:21">
      <c r="B52" s="137" t="s">
        <v>221</v>
      </c>
      <c r="C52" s="76"/>
      <c r="D52" s="161" t="s">
        <v>210</v>
      </c>
      <c r="E52" s="76"/>
      <c r="F52" s="76"/>
      <c r="G52" s="76"/>
      <c r="H52" s="76">
        <v>35</v>
      </c>
      <c r="I52" s="76"/>
      <c r="J52" s="76"/>
      <c r="K52" s="76"/>
      <c r="L52" s="76">
        <v>31</v>
      </c>
      <c r="M52" s="76">
        <v>27</v>
      </c>
      <c r="N52" s="76">
        <v>38</v>
      </c>
      <c r="O52" s="150">
        <f t="shared" si="7"/>
        <v>131</v>
      </c>
      <c r="P52" s="151">
        <f t="shared" si="8"/>
        <v>4</v>
      </c>
      <c r="Q52" s="33">
        <f t="shared" si="9"/>
        <v>0</v>
      </c>
      <c r="R52" s="33">
        <f t="shared" si="10"/>
        <v>0</v>
      </c>
      <c r="S52" s="33">
        <f t="shared" si="11"/>
        <v>0</v>
      </c>
      <c r="T52" s="33">
        <f t="shared" si="12"/>
        <v>131</v>
      </c>
      <c r="U52" s="9">
        <f t="shared" si="13"/>
        <v>47</v>
      </c>
    </row>
    <row r="53" spans="2:21">
      <c r="B53" s="137" t="s">
        <v>113</v>
      </c>
      <c r="C53" s="76"/>
      <c r="D53" s="129" t="s">
        <v>81</v>
      </c>
      <c r="E53" s="76">
        <v>26</v>
      </c>
      <c r="F53" s="76">
        <v>25</v>
      </c>
      <c r="G53" s="76"/>
      <c r="H53" s="76"/>
      <c r="I53" s="76"/>
      <c r="J53" s="76">
        <v>23</v>
      </c>
      <c r="K53" s="76">
        <v>30</v>
      </c>
      <c r="L53" s="76">
        <v>25</v>
      </c>
      <c r="M53" s="76"/>
      <c r="N53" s="76"/>
      <c r="O53" s="150">
        <f t="shared" si="7"/>
        <v>129</v>
      </c>
      <c r="P53" s="151">
        <f t="shared" si="8"/>
        <v>5</v>
      </c>
      <c r="Q53" s="33">
        <f t="shared" si="9"/>
        <v>0</v>
      </c>
      <c r="R53" s="33">
        <f t="shared" si="10"/>
        <v>0</v>
      </c>
      <c r="S53" s="33">
        <f t="shared" si="11"/>
        <v>0</v>
      </c>
      <c r="T53" s="33">
        <f t="shared" si="12"/>
        <v>129</v>
      </c>
      <c r="U53" s="9">
        <f t="shared" si="13"/>
        <v>48</v>
      </c>
    </row>
    <row r="54" spans="2:21">
      <c r="B54" s="137" t="s">
        <v>119</v>
      </c>
      <c r="C54" s="76"/>
      <c r="D54" s="135" t="s">
        <v>26</v>
      </c>
      <c r="E54" s="76">
        <v>30</v>
      </c>
      <c r="F54" s="76"/>
      <c r="G54" s="76"/>
      <c r="H54" s="76"/>
      <c r="I54" s="76"/>
      <c r="J54" s="76"/>
      <c r="K54" s="76"/>
      <c r="L54" s="76">
        <v>32</v>
      </c>
      <c r="M54" s="76">
        <v>34</v>
      </c>
      <c r="N54" s="76">
        <v>31</v>
      </c>
      <c r="O54" s="150">
        <f t="shared" si="7"/>
        <v>127</v>
      </c>
      <c r="P54" s="151">
        <f t="shared" si="8"/>
        <v>4</v>
      </c>
      <c r="Q54" s="33">
        <f t="shared" si="9"/>
        <v>0</v>
      </c>
      <c r="R54" s="33">
        <f t="shared" si="10"/>
        <v>0</v>
      </c>
      <c r="S54" s="33">
        <f t="shared" si="11"/>
        <v>0</v>
      </c>
      <c r="T54" s="33">
        <f t="shared" si="12"/>
        <v>127</v>
      </c>
      <c r="U54" s="9">
        <f t="shared" si="13"/>
        <v>49</v>
      </c>
    </row>
    <row r="55" spans="2:21">
      <c r="B55" s="137" t="s">
        <v>224</v>
      </c>
      <c r="C55" s="76"/>
      <c r="D55" s="161" t="s">
        <v>210</v>
      </c>
      <c r="E55" s="76"/>
      <c r="F55" s="76"/>
      <c r="G55" s="76"/>
      <c r="H55" s="76">
        <v>28</v>
      </c>
      <c r="I55" s="76"/>
      <c r="J55" s="76"/>
      <c r="K55" s="76"/>
      <c r="L55" s="76">
        <v>28</v>
      </c>
      <c r="M55" s="76">
        <v>32</v>
      </c>
      <c r="N55" s="76">
        <v>34</v>
      </c>
      <c r="O55" s="150">
        <f t="shared" si="7"/>
        <v>122</v>
      </c>
      <c r="P55" s="151">
        <f t="shared" si="8"/>
        <v>4</v>
      </c>
      <c r="Q55" s="33">
        <f t="shared" si="9"/>
        <v>0</v>
      </c>
      <c r="R55" s="33">
        <f t="shared" si="10"/>
        <v>0</v>
      </c>
      <c r="S55" s="33">
        <f t="shared" si="11"/>
        <v>0</v>
      </c>
      <c r="T55" s="33">
        <f t="shared" si="12"/>
        <v>122</v>
      </c>
      <c r="U55" s="9">
        <f t="shared" si="13"/>
        <v>50</v>
      </c>
    </row>
    <row r="56" spans="2:21">
      <c r="B56" s="137" t="s">
        <v>57</v>
      </c>
      <c r="C56" s="76"/>
      <c r="D56" s="136" t="s">
        <v>230</v>
      </c>
      <c r="E56" s="76">
        <v>25</v>
      </c>
      <c r="F56" s="76"/>
      <c r="G56" s="76">
        <v>31</v>
      </c>
      <c r="H56" s="76"/>
      <c r="I56" s="76">
        <v>30</v>
      </c>
      <c r="J56" s="76"/>
      <c r="K56" s="76"/>
      <c r="L56" s="76"/>
      <c r="M56" s="76"/>
      <c r="N56" s="76">
        <v>34</v>
      </c>
      <c r="O56" s="150">
        <f t="shared" si="7"/>
        <v>120</v>
      </c>
      <c r="P56" s="151">
        <f t="shared" si="8"/>
        <v>4</v>
      </c>
      <c r="Q56" s="33">
        <f t="shared" si="9"/>
        <v>0</v>
      </c>
      <c r="R56" s="33">
        <f t="shared" si="10"/>
        <v>0</v>
      </c>
      <c r="S56" s="33">
        <f t="shared" si="11"/>
        <v>0</v>
      </c>
      <c r="T56" s="33">
        <f t="shared" si="12"/>
        <v>120</v>
      </c>
      <c r="U56" s="9">
        <f t="shared" si="13"/>
        <v>51</v>
      </c>
    </row>
    <row r="57" spans="2:21">
      <c r="B57" s="137" t="s">
        <v>106</v>
      </c>
      <c r="C57" s="76"/>
      <c r="D57" s="131" t="s">
        <v>36</v>
      </c>
      <c r="E57" s="76">
        <v>29</v>
      </c>
      <c r="F57" s="76">
        <v>26</v>
      </c>
      <c r="G57" s="76">
        <v>34</v>
      </c>
      <c r="H57" s="76"/>
      <c r="I57" s="76"/>
      <c r="J57" s="76"/>
      <c r="K57" s="76"/>
      <c r="L57" s="76"/>
      <c r="M57" s="76"/>
      <c r="N57" s="76">
        <v>29</v>
      </c>
      <c r="O57" s="150">
        <f t="shared" si="7"/>
        <v>118</v>
      </c>
      <c r="P57" s="151">
        <f t="shared" si="8"/>
        <v>4</v>
      </c>
      <c r="Q57" s="33">
        <f t="shared" si="9"/>
        <v>0</v>
      </c>
      <c r="R57" s="33">
        <f t="shared" si="10"/>
        <v>0</v>
      </c>
      <c r="S57" s="33">
        <f t="shared" si="11"/>
        <v>0</v>
      </c>
      <c r="T57" s="33">
        <f t="shared" si="12"/>
        <v>118</v>
      </c>
      <c r="U57" s="9">
        <f t="shared" si="13"/>
        <v>52</v>
      </c>
    </row>
    <row r="58" spans="2:21">
      <c r="B58" s="137" t="s">
        <v>121</v>
      </c>
      <c r="C58" s="76"/>
      <c r="D58" s="134" t="s">
        <v>84</v>
      </c>
      <c r="E58" s="76">
        <v>31</v>
      </c>
      <c r="F58" s="76">
        <v>29</v>
      </c>
      <c r="G58" s="76"/>
      <c r="H58" s="76"/>
      <c r="I58" s="76"/>
      <c r="J58" s="76"/>
      <c r="K58" s="76"/>
      <c r="L58" s="76"/>
      <c r="M58" s="76">
        <v>24</v>
      </c>
      <c r="N58" s="76">
        <v>34</v>
      </c>
      <c r="O58" s="150">
        <f t="shared" si="7"/>
        <v>118</v>
      </c>
      <c r="P58" s="151">
        <f t="shared" si="8"/>
        <v>4</v>
      </c>
      <c r="Q58" s="33">
        <f t="shared" si="9"/>
        <v>0</v>
      </c>
      <c r="R58" s="33">
        <f t="shared" si="10"/>
        <v>0</v>
      </c>
      <c r="S58" s="33">
        <f t="shared" si="11"/>
        <v>0</v>
      </c>
      <c r="T58" s="33">
        <f t="shared" si="12"/>
        <v>118</v>
      </c>
      <c r="U58" s="9">
        <f t="shared" si="13"/>
        <v>52</v>
      </c>
    </row>
    <row r="59" spans="2:21">
      <c r="B59" s="137" t="s">
        <v>178</v>
      </c>
      <c r="C59" s="76"/>
      <c r="D59" s="131" t="s">
        <v>36</v>
      </c>
      <c r="E59" s="76"/>
      <c r="F59" s="76">
        <v>25</v>
      </c>
      <c r="G59" s="76"/>
      <c r="H59" s="76"/>
      <c r="I59" s="76">
        <v>34</v>
      </c>
      <c r="J59" s="76"/>
      <c r="K59" s="76"/>
      <c r="L59" s="76">
        <v>24</v>
      </c>
      <c r="M59" s="76"/>
      <c r="N59" s="76">
        <v>32</v>
      </c>
      <c r="O59" s="150">
        <f t="shared" si="7"/>
        <v>115</v>
      </c>
      <c r="P59" s="151">
        <f t="shared" si="8"/>
        <v>4</v>
      </c>
      <c r="Q59" s="33">
        <f t="shared" si="9"/>
        <v>0</v>
      </c>
      <c r="R59" s="33">
        <f t="shared" si="10"/>
        <v>0</v>
      </c>
      <c r="S59" s="33">
        <f t="shared" si="11"/>
        <v>0</v>
      </c>
      <c r="T59" s="33">
        <f t="shared" si="12"/>
        <v>115</v>
      </c>
      <c r="U59" s="9">
        <f t="shared" si="13"/>
        <v>54</v>
      </c>
    </row>
    <row r="60" spans="2:21">
      <c r="B60" s="137" t="s">
        <v>225</v>
      </c>
      <c r="C60" s="76"/>
      <c r="D60" s="161" t="s">
        <v>210</v>
      </c>
      <c r="E60" s="76"/>
      <c r="F60" s="76"/>
      <c r="G60" s="76"/>
      <c r="H60" s="76"/>
      <c r="I60" s="76"/>
      <c r="J60" s="76"/>
      <c r="K60" s="76"/>
      <c r="L60" s="76">
        <v>39</v>
      </c>
      <c r="M60" s="76">
        <v>30</v>
      </c>
      <c r="N60" s="76">
        <v>40</v>
      </c>
      <c r="O60" s="150">
        <f t="shared" si="7"/>
        <v>109</v>
      </c>
      <c r="P60" s="151">
        <f t="shared" si="8"/>
        <v>3</v>
      </c>
      <c r="Q60" s="33">
        <f t="shared" si="9"/>
        <v>0</v>
      </c>
      <c r="R60" s="33">
        <f t="shared" si="10"/>
        <v>0</v>
      </c>
      <c r="S60" s="33">
        <f t="shared" si="11"/>
        <v>0</v>
      </c>
      <c r="T60" s="33">
        <f t="shared" si="12"/>
        <v>109</v>
      </c>
      <c r="U60" s="9">
        <f t="shared" si="13"/>
        <v>55</v>
      </c>
    </row>
    <row r="61" spans="2:21">
      <c r="B61" s="137" t="s">
        <v>115</v>
      </c>
      <c r="C61" s="76"/>
      <c r="D61" s="136" t="s">
        <v>230</v>
      </c>
      <c r="E61" s="76">
        <v>28</v>
      </c>
      <c r="F61" s="76"/>
      <c r="G61" s="76"/>
      <c r="H61" s="76"/>
      <c r="I61" s="76"/>
      <c r="J61" s="76"/>
      <c r="K61" s="76"/>
      <c r="L61" s="76">
        <v>26</v>
      </c>
      <c r="M61" s="76">
        <v>19</v>
      </c>
      <c r="N61" s="76">
        <v>34</v>
      </c>
      <c r="O61" s="150">
        <f t="shared" si="7"/>
        <v>107</v>
      </c>
      <c r="P61" s="151">
        <f t="shared" si="8"/>
        <v>4</v>
      </c>
      <c r="Q61" s="33">
        <f t="shared" si="9"/>
        <v>0</v>
      </c>
      <c r="R61" s="33">
        <f t="shared" si="10"/>
        <v>0</v>
      </c>
      <c r="S61" s="33">
        <f t="shared" si="11"/>
        <v>0</v>
      </c>
      <c r="T61" s="33">
        <f t="shared" si="12"/>
        <v>107</v>
      </c>
      <c r="U61" s="9">
        <f t="shared" si="13"/>
        <v>56</v>
      </c>
    </row>
    <row r="62" spans="2:21">
      <c r="B62" s="137" t="s">
        <v>223</v>
      </c>
      <c r="C62" s="76"/>
      <c r="D62" s="161" t="s">
        <v>210</v>
      </c>
      <c r="E62" s="76"/>
      <c r="F62" s="76"/>
      <c r="G62" s="76"/>
      <c r="H62" s="76"/>
      <c r="I62" s="76"/>
      <c r="J62" s="76"/>
      <c r="K62" s="76"/>
      <c r="L62" s="76">
        <v>33</v>
      </c>
      <c r="M62" s="76">
        <v>35</v>
      </c>
      <c r="N62" s="76">
        <v>37</v>
      </c>
      <c r="O62" s="150">
        <f t="shared" si="7"/>
        <v>105</v>
      </c>
      <c r="P62" s="151">
        <f t="shared" si="8"/>
        <v>3</v>
      </c>
      <c r="Q62" s="33">
        <f t="shared" si="9"/>
        <v>0</v>
      </c>
      <c r="R62" s="33">
        <f t="shared" si="10"/>
        <v>0</v>
      </c>
      <c r="S62" s="33">
        <f t="shared" si="11"/>
        <v>0</v>
      </c>
      <c r="T62" s="33">
        <f t="shared" si="12"/>
        <v>105</v>
      </c>
      <c r="U62" s="9">
        <f t="shared" si="13"/>
        <v>57</v>
      </c>
    </row>
    <row r="63" spans="2:21">
      <c r="B63" s="137" t="s">
        <v>44</v>
      </c>
      <c r="C63" s="76"/>
      <c r="D63" s="134" t="s">
        <v>84</v>
      </c>
      <c r="E63" s="76"/>
      <c r="F63" s="76"/>
      <c r="G63" s="76"/>
      <c r="H63" s="76"/>
      <c r="I63" s="76"/>
      <c r="J63" s="76"/>
      <c r="K63" s="76"/>
      <c r="L63" s="76">
        <v>30</v>
      </c>
      <c r="M63" s="76">
        <v>36</v>
      </c>
      <c r="N63" s="76">
        <v>35</v>
      </c>
      <c r="O63" s="150">
        <f t="shared" si="7"/>
        <v>101</v>
      </c>
      <c r="P63" s="151">
        <f t="shared" si="8"/>
        <v>3</v>
      </c>
      <c r="Q63" s="33">
        <f t="shared" si="9"/>
        <v>0</v>
      </c>
      <c r="R63" s="33">
        <f t="shared" si="10"/>
        <v>0</v>
      </c>
      <c r="S63" s="33">
        <f t="shared" si="11"/>
        <v>0</v>
      </c>
      <c r="T63" s="33">
        <f t="shared" si="12"/>
        <v>101</v>
      </c>
      <c r="U63" s="9">
        <f t="shared" si="13"/>
        <v>58</v>
      </c>
    </row>
    <row r="64" spans="2:21">
      <c r="B64" s="137" t="s">
        <v>30</v>
      </c>
      <c r="C64" s="76"/>
      <c r="D64" s="132" t="s">
        <v>15</v>
      </c>
      <c r="E64" s="76">
        <v>18</v>
      </c>
      <c r="F64" s="76">
        <v>21</v>
      </c>
      <c r="G64" s="76"/>
      <c r="H64" s="76">
        <v>20</v>
      </c>
      <c r="I64" s="76"/>
      <c r="J64" s="76">
        <v>20</v>
      </c>
      <c r="K64" s="76">
        <v>19</v>
      </c>
      <c r="L64" s="76"/>
      <c r="M64" s="76"/>
      <c r="N64" s="76"/>
      <c r="O64" s="150">
        <f t="shared" si="7"/>
        <v>98</v>
      </c>
      <c r="P64" s="151">
        <f t="shared" si="8"/>
        <v>5</v>
      </c>
      <c r="Q64" s="33">
        <f t="shared" si="9"/>
        <v>0</v>
      </c>
      <c r="R64" s="33">
        <f t="shared" si="10"/>
        <v>0</v>
      </c>
      <c r="S64" s="33">
        <f t="shared" si="11"/>
        <v>0</v>
      </c>
      <c r="T64" s="33">
        <f t="shared" si="12"/>
        <v>98</v>
      </c>
      <c r="U64" s="9">
        <f t="shared" si="13"/>
        <v>59</v>
      </c>
    </row>
    <row r="65" spans="2:21">
      <c r="B65" s="137" t="s">
        <v>226</v>
      </c>
      <c r="C65" s="76"/>
      <c r="D65" s="161" t="s">
        <v>210</v>
      </c>
      <c r="E65" s="76"/>
      <c r="F65" s="76"/>
      <c r="G65" s="76"/>
      <c r="H65" s="76"/>
      <c r="I65" s="76"/>
      <c r="J65" s="76"/>
      <c r="K65" s="76"/>
      <c r="L65" s="76">
        <v>34</v>
      </c>
      <c r="M65" s="76">
        <v>35</v>
      </c>
      <c r="N65" s="76">
        <v>28</v>
      </c>
      <c r="O65" s="150">
        <f t="shared" si="7"/>
        <v>97</v>
      </c>
      <c r="P65" s="151">
        <f t="shared" si="8"/>
        <v>3</v>
      </c>
      <c r="Q65" s="33">
        <f t="shared" si="9"/>
        <v>0</v>
      </c>
      <c r="R65" s="33">
        <f t="shared" si="10"/>
        <v>0</v>
      </c>
      <c r="S65" s="33">
        <f t="shared" si="11"/>
        <v>0</v>
      </c>
      <c r="T65" s="33">
        <f t="shared" si="12"/>
        <v>97</v>
      </c>
      <c r="U65" s="9">
        <f t="shared" si="13"/>
        <v>60</v>
      </c>
    </row>
    <row r="66" spans="2:21">
      <c r="B66" s="137" t="s">
        <v>117</v>
      </c>
      <c r="C66" s="76"/>
      <c r="D66" s="135" t="s">
        <v>26</v>
      </c>
      <c r="E66" s="76">
        <v>32</v>
      </c>
      <c r="F66" s="76">
        <v>30</v>
      </c>
      <c r="G66" s="76"/>
      <c r="H66" s="76"/>
      <c r="I66" s="76"/>
      <c r="J66" s="76"/>
      <c r="K66" s="76"/>
      <c r="L66" s="76"/>
      <c r="M66" s="76">
        <v>33</v>
      </c>
      <c r="N66" s="76"/>
      <c r="O66" s="150">
        <f t="shared" si="7"/>
        <v>95</v>
      </c>
      <c r="P66" s="151">
        <f t="shared" si="8"/>
        <v>3</v>
      </c>
      <c r="Q66" s="33">
        <f t="shared" si="9"/>
        <v>0</v>
      </c>
      <c r="R66" s="33">
        <f t="shared" si="10"/>
        <v>0</v>
      </c>
      <c r="S66" s="33">
        <f t="shared" si="11"/>
        <v>0</v>
      </c>
      <c r="T66" s="33">
        <f t="shared" si="12"/>
        <v>95</v>
      </c>
      <c r="U66" s="9">
        <f t="shared" si="13"/>
        <v>61</v>
      </c>
    </row>
    <row r="67" spans="2:21">
      <c r="B67" s="137" t="s">
        <v>197</v>
      </c>
      <c r="C67" s="76"/>
      <c r="D67" s="132" t="s">
        <v>15</v>
      </c>
      <c r="E67" s="76"/>
      <c r="F67" s="76"/>
      <c r="G67" s="76"/>
      <c r="H67" s="76">
        <v>20</v>
      </c>
      <c r="I67" s="76"/>
      <c r="J67" s="76">
        <v>25</v>
      </c>
      <c r="K67" s="76"/>
      <c r="L67" s="76">
        <v>22</v>
      </c>
      <c r="M67" s="76">
        <v>27</v>
      </c>
      <c r="N67" s="76"/>
      <c r="O67" s="150">
        <f t="shared" si="7"/>
        <v>94</v>
      </c>
      <c r="P67" s="151">
        <f t="shared" si="8"/>
        <v>4</v>
      </c>
      <c r="Q67" s="33">
        <f t="shared" si="9"/>
        <v>0</v>
      </c>
      <c r="R67" s="33">
        <f t="shared" si="10"/>
        <v>0</v>
      </c>
      <c r="S67" s="33">
        <f t="shared" si="11"/>
        <v>0</v>
      </c>
      <c r="T67" s="33">
        <f t="shared" si="12"/>
        <v>94</v>
      </c>
      <c r="U67" s="9">
        <f t="shared" si="13"/>
        <v>62</v>
      </c>
    </row>
    <row r="68" spans="2:21">
      <c r="B68" s="137" t="s">
        <v>192</v>
      </c>
      <c r="C68" s="76"/>
      <c r="D68" s="131" t="s">
        <v>36</v>
      </c>
      <c r="E68" s="76"/>
      <c r="F68" s="76"/>
      <c r="G68" s="76"/>
      <c r="H68" s="76">
        <v>23</v>
      </c>
      <c r="I68" s="76">
        <v>37</v>
      </c>
      <c r="J68" s="76"/>
      <c r="K68" s="76"/>
      <c r="L68" s="76"/>
      <c r="M68" s="76"/>
      <c r="N68" s="76">
        <v>30</v>
      </c>
      <c r="O68" s="150">
        <f t="shared" si="7"/>
        <v>90</v>
      </c>
      <c r="P68" s="151">
        <f t="shared" si="8"/>
        <v>3</v>
      </c>
      <c r="Q68" s="33">
        <f t="shared" si="9"/>
        <v>0</v>
      </c>
      <c r="R68" s="33">
        <f t="shared" si="10"/>
        <v>0</v>
      </c>
      <c r="S68" s="33">
        <f t="shared" si="11"/>
        <v>0</v>
      </c>
      <c r="T68" s="33">
        <f t="shared" si="12"/>
        <v>90</v>
      </c>
      <c r="U68" s="9">
        <f t="shared" si="13"/>
        <v>63</v>
      </c>
    </row>
    <row r="69" spans="2:21">
      <c r="B69" s="137" t="s">
        <v>63</v>
      </c>
      <c r="C69" s="76"/>
      <c r="D69" s="135" t="s">
        <v>26</v>
      </c>
      <c r="E69" s="76"/>
      <c r="F69" s="76"/>
      <c r="G69" s="76"/>
      <c r="H69" s="76"/>
      <c r="I69" s="76"/>
      <c r="J69" s="76"/>
      <c r="K69" s="76"/>
      <c r="L69" s="76">
        <v>32</v>
      </c>
      <c r="M69" s="76">
        <v>30</v>
      </c>
      <c r="N69" s="76">
        <v>26</v>
      </c>
      <c r="O69" s="150">
        <f t="shared" si="7"/>
        <v>88</v>
      </c>
      <c r="P69" s="151">
        <f t="shared" si="8"/>
        <v>3</v>
      </c>
      <c r="Q69" s="33">
        <f t="shared" si="9"/>
        <v>0</v>
      </c>
      <c r="R69" s="33">
        <f t="shared" si="10"/>
        <v>0</v>
      </c>
      <c r="S69" s="33">
        <f t="shared" si="11"/>
        <v>0</v>
      </c>
      <c r="T69" s="33">
        <f t="shared" si="12"/>
        <v>88</v>
      </c>
      <c r="U69" s="9">
        <f t="shared" si="13"/>
        <v>64</v>
      </c>
    </row>
    <row r="70" spans="2:21">
      <c r="B70" s="137" t="s">
        <v>214</v>
      </c>
      <c r="C70" s="76"/>
      <c r="D70" s="134" t="s">
        <v>84</v>
      </c>
      <c r="E70" s="76"/>
      <c r="F70" s="76"/>
      <c r="G70" s="76"/>
      <c r="H70" s="76"/>
      <c r="I70" s="76"/>
      <c r="J70" s="76"/>
      <c r="K70" s="76"/>
      <c r="L70" s="76">
        <v>29</v>
      </c>
      <c r="M70" s="76">
        <v>24</v>
      </c>
      <c r="N70" s="76">
        <v>34</v>
      </c>
      <c r="O70" s="150">
        <f t="shared" ref="O70:O92" si="14">SUM(E70:N70)</f>
        <v>87</v>
      </c>
      <c r="P70" s="151">
        <f t="shared" ref="P70:P92" si="15">COUNT(E70:N70)</f>
        <v>3</v>
      </c>
      <c r="Q70" s="33">
        <f t="shared" ref="Q70:Q92" si="16">IF(P70&lt;8,0,+SMALL((E70:N70),1))</f>
        <v>0</v>
      </c>
      <c r="R70" s="33">
        <f t="shared" ref="R70:R92" si="17">IF(P70&lt;9,0,+SMALL((E70:N70),2))</f>
        <v>0</v>
      </c>
      <c r="S70" s="33">
        <f t="shared" ref="S70:S92" si="18">IF(P70&lt;10,0,+SMALL((E70:N70),3))</f>
        <v>0</v>
      </c>
      <c r="T70" s="33">
        <f t="shared" ref="T70:T92" si="19">O70-Q70-R70-S70</f>
        <v>87</v>
      </c>
      <c r="U70" s="9">
        <f t="shared" ref="U70:U92" si="20">RANK(T70,$T$6:$T$92,0)</f>
        <v>65</v>
      </c>
    </row>
    <row r="71" spans="2:21">
      <c r="B71" s="137" t="s">
        <v>39</v>
      </c>
      <c r="C71" s="76"/>
      <c r="D71" s="129" t="s">
        <v>5</v>
      </c>
      <c r="E71" s="76">
        <v>26</v>
      </c>
      <c r="F71" s="76">
        <v>34</v>
      </c>
      <c r="G71" s="76"/>
      <c r="H71" s="76"/>
      <c r="I71" s="76"/>
      <c r="J71" s="76">
        <v>25</v>
      </c>
      <c r="K71" s="76"/>
      <c r="L71" s="76"/>
      <c r="M71" s="76"/>
      <c r="N71" s="76"/>
      <c r="O71" s="150">
        <f t="shared" si="14"/>
        <v>85</v>
      </c>
      <c r="P71" s="151">
        <f t="shared" si="15"/>
        <v>3</v>
      </c>
      <c r="Q71" s="33">
        <f t="shared" si="16"/>
        <v>0</v>
      </c>
      <c r="R71" s="33">
        <f t="shared" si="17"/>
        <v>0</v>
      </c>
      <c r="S71" s="33">
        <f t="shared" si="18"/>
        <v>0</v>
      </c>
      <c r="T71" s="33">
        <f t="shared" si="19"/>
        <v>85</v>
      </c>
      <c r="U71" s="9">
        <f t="shared" si="20"/>
        <v>66</v>
      </c>
    </row>
    <row r="72" spans="2:21">
      <c r="B72" s="137" t="s">
        <v>177</v>
      </c>
      <c r="C72" s="76"/>
      <c r="D72" s="129" t="s">
        <v>5</v>
      </c>
      <c r="E72" s="76"/>
      <c r="F72" s="76">
        <v>28</v>
      </c>
      <c r="G72" s="76"/>
      <c r="H72" s="76"/>
      <c r="I72" s="76"/>
      <c r="J72" s="76"/>
      <c r="K72" s="76">
        <v>26</v>
      </c>
      <c r="L72" s="76"/>
      <c r="M72" s="76">
        <v>31</v>
      </c>
      <c r="N72" s="76"/>
      <c r="O72" s="150">
        <f t="shared" si="14"/>
        <v>85</v>
      </c>
      <c r="P72" s="151">
        <f t="shared" si="15"/>
        <v>3</v>
      </c>
      <c r="Q72" s="33">
        <f t="shared" si="16"/>
        <v>0</v>
      </c>
      <c r="R72" s="33">
        <f t="shared" si="17"/>
        <v>0</v>
      </c>
      <c r="S72" s="33">
        <f t="shared" si="18"/>
        <v>0</v>
      </c>
      <c r="T72" s="33">
        <f t="shared" si="19"/>
        <v>85</v>
      </c>
      <c r="U72" s="9">
        <f t="shared" si="20"/>
        <v>66</v>
      </c>
    </row>
    <row r="73" spans="2:21">
      <c r="B73" s="137" t="s">
        <v>195</v>
      </c>
      <c r="C73" s="76"/>
      <c r="D73" s="134" t="s">
        <v>84</v>
      </c>
      <c r="E73" s="76"/>
      <c r="F73" s="76"/>
      <c r="G73" s="76">
        <v>28</v>
      </c>
      <c r="H73" s="76">
        <v>26</v>
      </c>
      <c r="I73" s="76"/>
      <c r="J73" s="76"/>
      <c r="K73" s="76"/>
      <c r="L73" s="76"/>
      <c r="M73" s="76"/>
      <c r="N73" s="76">
        <v>31</v>
      </c>
      <c r="O73" s="150">
        <f t="shared" si="14"/>
        <v>85</v>
      </c>
      <c r="P73" s="151">
        <f t="shared" si="15"/>
        <v>3</v>
      </c>
      <c r="Q73" s="33">
        <f t="shared" si="16"/>
        <v>0</v>
      </c>
      <c r="R73" s="33">
        <f t="shared" si="17"/>
        <v>0</v>
      </c>
      <c r="S73" s="33">
        <f t="shared" si="18"/>
        <v>0</v>
      </c>
      <c r="T73" s="33">
        <f t="shared" si="19"/>
        <v>85</v>
      </c>
      <c r="U73" s="9">
        <f t="shared" si="20"/>
        <v>66</v>
      </c>
    </row>
    <row r="74" spans="2:21">
      <c r="B74" s="137" t="s">
        <v>196</v>
      </c>
      <c r="C74" s="76"/>
      <c r="D74" s="134" t="s">
        <v>84</v>
      </c>
      <c r="E74" s="76"/>
      <c r="F74" s="76"/>
      <c r="G74" s="76">
        <v>30</v>
      </c>
      <c r="H74" s="76">
        <v>22</v>
      </c>
      <c r="I74" s="76"/>
      <c r="J74" s="76"/>
      <c r="K74" s="76"/>
      <c r="L74" s="76"/>
      <c r="M74" s="76"/>
      <c r="N74" s="76">
        <v>33</v>
      </c>
      <c r="O74" s="150">
        <f t="shared" si="14"/>
        <v>85</v>
      </c>
      <c r="P74" s="151">
        <f t="shared" si="15"/>
        <v>3</v>
      </c>
      <c r="Q74" s="33">
        <f t="shared" si="16"/>
        <v>0</v>
      </c>
      <c r="R74" s="33">
        <f t="shared" si="17"/>
        <v>0</v>
      </c>
      <c r="S74" s="33">
        <f t="shared" si="18"/>
        <v>0</v>
      </c>
      <c r="T74" s="33">
        <f t="shared" si="19"/>
        <v>85</v>
      </c>
      <c r="U74" s="9">
        <f t="shared" si="20"/>
        <v>66</v>
      </c>
    </row>
    <row r="75" spans="2:21">
      <c r="B75" s="137" t="s">
        <v>204</v>
      </c>
      <c r="C75" s="76"/>
      <c r="D75" s="135" t="s">
        <v>26</v>
      </c>
      <c r="E75" s="76"/>
      <c r="F75" s="76"/>
      <c r="G75" s="76"/>
      <c r="H75" s="76"/>
      <c r="I75" s="76">
        <v>37</v>
      </c>
      <c r="J75" s="76"/>
      <c r="K75" s="76"/>
      <c r="L75" s="76"/>
      <c r="M75" s="76">
        <v>44</v>
      </c>
      <c r="N75" s="76"/>
      <c r="O75" s="150">
        <f t="shared" si="14"/>
        <v>81</v>
      </c>
      <c r="P75" s="151">
        <f t="shared" si="15"/>
        <v>2</v>
      </c>
      <c r="Q75" s="33">
        <f t="shared" si="16"/>
        <v>0</v>
      </c>
      <c r="R75" s="33">
        <f t="shared" si="17"/>
        <v>0</v>
      </c>
      <c r="S75" s="33">
        <f t="shared" si="18"/>
        <v>0</v>
      </c>
      <c r="T75" s="33">
        <f t="shared" si="19"/>
        <v>81</v>
      </c>
      <c r="U75" s="9">
        <f t="shared" si="20"/>
        <v>70</v>
      </c>
    </row>
    <row r="76" spans="2:21">
      <c r="B76" s="137" t="s">
        <v>227</v>
      </c>
      <c r="C76" s="76"/>
      <c r="D76" s="135" t="s">
        <v>26</v>
      </c>
      <c r="E76" s="76"/>
      <c r="F76" s="76"/>
      <c r="G76" s="76"/>
      <c r="H76" s="76"/>
      <c r="I76" s="76"/>
      <c r="J76" s="76"/>
      <c r="K76" s="76"/>
      <c r="L76" s="76">
        <v>20</v>
      </c>
      <c r="M76" s="76">
        <v>24</v>
      </c>
      <c r="N76" s="76">
        <v>28</v>
      </c>
      <c r="O76" s="150">
        <f t="shared" si="14"/>
        <v>72</v>
      </c>
      <c r="P76" s="151">
        <f t="shared" si="15"/>
        <v>3</v>
      </c>
      <c r="Q76" s="33">
        <f t="shared" si="16"/>
        <v>0</v>
      </c>
      <c r="R76" s="33">
        <f t="shared" si="17"/>
        <v>0</v>
      </c>
      <c r="S76" s="33">
        <f t="shared" si="18"/>
        <v>0</v>
      </c>
      <c r="T76" s="33">
        <f t="shared" si="19"/>
        <v>72</v>
      </c>
      <c r="U76" s="9">
        <f t="shared" si="20"/>
        <v>71</v>
      </c>
    </row>
    <row r="77" spans="2:21">
      <c r="B77" s="137" t="s">
        <v>187</v>
      </c>
      <c r="C77" s="76"/>
      <c r="D77" s="131" t="s">
        <v>36</v>
      </c>
      <c r="E77" s="76"/>
      <c r="F77" s="76"/>
      <c r="G77" s="76">
        <v>36</v>
      </c>
      <c r="H77" s="76">
        <v>30</v>
      </c>
      <c r="I77" s="76"/>
      <c r="J77" s="76"/>
      <c r="K77" s="76"/>
      <c r="L77" s="76"/>
      <c r="M77" s="76"/>
      <c r="N77" s="76"/>
      <c r="O77" s="150">
        <f t="shared" si="14"/>
        <v>66</v>
      </c>
      <c r="P77" s="151">
        <f t="shared" si="15"/>
        <v>2</v>
      </c>
      <c r="Q77" s="33">
        <f t="shared" si="16"/>
        <v>0</v>
      </c>
      <c r="R77" s="33">
        <f t="shared" si="17"/>
        <v>0</v>
      </c>
      <c r="S77" s="33">
        <f t="shared" si="18"/>
        <v>0</v>
      </c>
      <c r="T77" s="33">
        <f t="shared" si="19"/>
        <v>66</v>
      </c>
      <c r="U77" s="9">
        <f t="shared" si="20"/>
        <v>72</v>
      </c>
    </row>
    <row r="78" spans="2:21">
      <c r="B78" s="137" t="s">
        <v>193</v>
      </c>
      <c r="C78" s="76"/>
      <c r="D78" s="134" t="s">
        <v>84</v>
      </c>
      <c r="E78" s="76"/>
      <c r="F78" s="76"/>
      <c r="G78" s="76">
        <v>33</v>
      </c>
      <c r="H78" s="76">
        <v>29</v>
      </c>
      <c r="I78" s="76"/>
      <c r="J78" s="76"/>
      <c r="K78" s="76"/>
      <c r="L78" s="76"/>
      <c r="M78" s="76"/>
      <c r="N78" s="76"/>
      <c r="O78" s="150">
        <f t="shared" si="14"/>
        <v>62</v>
      </c>
      <c r="P78" s="151">
        <f t="shared" si="15"/>
        <v>2</v>
      </c>
      <c r="Q78" s="33">
        <f t="shared" si="16"/>
        <v>0</v>
      </c>
      <c r="R78" s="33">
        <f t="shared" si="17"/>
        <v>0</v>
      </c>
      <c r="S78" s="33">
        <f t="shared" si="18"/>
        <v>0</v>
      </c>
      <c r="T78" s="33">
        <f t="shared" si="19"/>
        <v>62</v>
      </c>
      <c r="U78" s="9">
        <f t="shared" si="20"/>
        <v>73</v>
      </c>
    </row>
    <row r="79" spans="2:21">
      <c r="B79" s="137" t="s">
        <v>191</v>
      </c>
      <c r="C79" s="76"/>
      <c r="D79" s="136" t="s">
        <v>230</v>
      </c>
      <c r="E79" s="76"/>
      <c r="F79" s="76"/>
      <c r="G79" s="76"/>
      <c r="H79" s="76">
        <v>34</v>
      </c>
      <c r="I79" s="76"/>
      <c r="J79" s="76"/>
      <c r="K79" s="76"/>
      <c r="L79" s="76"/>
      <c r="M79" s="76">
        <v>27</v>
      </c>
      <c r="N79" s="76"/>
      <c r="O79" s="150">
        <f t="shared" si="14"/>
        <v>61</v>
      </c>
      <c r="P79" s="151">
        <f t="shared" si="15"/>
        <v>2</v>
      </c>
      <c r="Q79" s="33">
        <f t="shared" si="16"/>
        <v>0</v>
      </c>
      <c r="R79" s="33">
        <f t="shared" si="17"/>
        <v>0</v>
      </c>
      <c r="S79" s="33">
        <f t="shared" si="18"/>
        <v>0</v>
      </c>
      <c r="T79" s="33">
        <f t="shared" si="19"/>
        <v>61</v>
      </c>
      <c r="U79" s="9">
        <f t="shared" si="20"/>
        <v>74</v>
      </c>
    </row>
    <row r="80" spans="2:21">
      <c r="B80" s="137" t="s">
        <v>156</v>
      </c>
      <c r="C80" s="76"/>
      <c r="D80" s="129" t="s">
        <v>5</v>
      </c>
      <c r="E80" s="76">
        <v>23</v>
      </c>
      <c r="F80" s="76">
        <v>36</v>
      </c>
      <c r="G80" s="76"/>
      <c r="H80" s="76"/>
      <c r="I80" s="76"/>
      <c r="J80" s="76"/>
      <c r="K80" s="76"/>
      <c r="L80" s="76"/>
      <c r="M80" s="76"/>
      <c r="N80" s="76"/>
      <c r="O80" s="150">
        <f t="shared" si="14"/>
        <v>59</v>
      </c>
      <c r="P80" s="151">
        <f t="shared" si="15"/>
        <v>2</v>
      </c>
      <c r="Q80" s="33">
        <f t="shared" si="16"/>
        <v>0</v>
      </c>
      <c r="R80" s="33">
        <f t="shared" si="17"/>
        <v>0</v>
      </c>
      <c r="S80" s="33">
        <f t="shared" si="18"/>
        <v>0</v>
      </c>
      <c r="T80" s="33">
        <f t="shared" si="19"/>
        <v>59</v>
      </c>
      <c r="U80" s="9">
        <f t="shared" si="20"/>
        <v>75</v>
      </c>
    </row>
    <row r="81" spans="2:21">
      <c r="B81" s="137" t="s">
        <v>109</v>
      </c>
      <c r="C81" s="76"/>
      <c r="D81" s="131" t="s">
        <v>36</v>
      </c>
      <c r="E81" s="76">
        <v>37</v>
      </c>
      <c r="F81" s="76"/>
      <c r="G81" s="76"/>
      <c r="H81" s="76">
        <v>22</v>
      </c>
      <c r="I81" s="76"/>
      <c r="J81" s="76"/>
      <c r="K81" s="76"/>
      <c r="L81" s="76"/>
      <c r="M81" s="76"/>
      <c r="N81" s="76"/>
      <c r="O81" s="150">
        <f t="shared" si="14"/>
        <v>59</v>
      </c>
      <c r="P81" s="151">
        <f t="shared" si="15"/>
        <v>2</v>
      </c>
      <c r="Q81" s="33">
        <f t="shared" si="16"/>
        <v>0</v>
      </c>
      <c r="R81" s="33">
        <f t="shared" si="17"/>
        <v>0</v>
      </c>
      <c r="S81" s="33">
        <f t="shared" si="18"/>
        <v>0</v>
      </c>
      <c r="T81" s="33">
        <f t="shared" si="19"/>
        <v>59</v>
      </c>
      <c r="U81" s="9">
        <f t="shared" si="20"/>
        <v>75</v>
      </c>
    </row>
    <row r="82" spans="2:21">
      <c r="B82" s="137" t="s">
        <v>189</v>
      </c>
      <c r="C82" s="76"/>
      <c r="D82" s="129" t="s">
        <v>5</v>
      </c>
      <c r="E82" s="76"/>
      <c r="F82" s="76"/>
      <c r="G82" s="76">
        <v>29</v>
      </c>
      <c r="H82" s="76"/>
      <c r="I82" s="76"/>
      <c r="J82" s="76">
        <v>28</v>
      </c>
      <c r="K82" s="76"/>
      <c r="L82" s="76"/>
      <c r="M82" s="76"/>
      <c r="N82" s="76"/>
      <c r="O82" s="150">
        <f t="shared" si="14"/>
        <v>57</v>
      </c>
      <c r="P82" s="151">
        <f t="shared" si="15"/>
        <v>2</v>
      </c>
      <c r="Q82" s="33">
        <f t="shared" si="16"/>
        <v>0</v>
      </c>
      <c r="R82" s="33">
        <f t="shared" si="17"/>
        <v>0</v>
      </c>
      <c r="S82" s="33">
        <f t="shared" si="18"/>
        <v>0</v>
      </c>
      <c r="T82" s="33">
        <f t="shared" si="19"/>
        <v>57</v>
      </c>
      <c r="U82" s="9">
        <f t="shared" si="20"/>
        <v>77</v>
      </c>
    </row>
    <row r="83" spans="2:21">
      <c r="B83" s="137" t="s">
        <v>229</v>
      </c>
      <c r="C83" s="76"/>
      <c r="D83" s="135" t="s">
        <v>26</v>
      </c>
      <c r="E83" s="76"/>
      <c r="F83" s="76"/>
      <c r="G83" s="76"/>
      <c r="H83" s="76"/>
      <c r="I83" s="76"/>
      <c r="J83" s="76"/>
      <c r="K83" s="76"/>
      <c r="L83" s="76"/>
      <c r="M83" s="76">
        <v>29</v>
      </c>
      <c r="N83" s="76">
        <v>28</v>
      </c>
      <c r="O83" s="150">
        <f t="shared" si="14"/>
        <v>57</v>
      </c>
      <c r="P83" s="151">
        <f t="shared" si="15"/>
        <v>2</v>
      </c>
      <c r="Q83" s="33">
        <f t="shared" si="16"/>
        <v>0</v>
      </c>
      <c r="R83" s="33">
        <f t="shared" si="17"/>
        <v>0</v>
      </c>
      <c r="S83" s="33">
        <f t="shared" si="18"/>
        <v>0</v>
      </c>
      <c r="T83" s="33">
        <f t="shared" si="19"/>
        <v>57</v>
      </c>
      <c r="U83" s="9">
        <f t="shared" si="20"/>
        <v>77</v>
      </c>
    </row>
    <row r="84" spans="2:21">
      <c r="B84" s="137" t="s">
        <v>213</v>
      </c>
      <c r="C84" s="76"/>
      <c r="D84" s="134" t="s">
        <v>84</v>
      </c>
      <c r="E84" s="76"/>
      <c r="F84" s="76"/>
      <c r="G84" s="76"/>
      <c r="H84" s="76"/>
      <c r="I84" s="76"/>
      <c r="J84" s="76"/>
      <c r="K84" s="76"/>
      <c r="L84" s="76">
        <v>28</v>
      </c>
      <c r="M84" s="76"/>
      <c r="N84" s="76">
        <v>25</v>
      </c>
      <c r="O84" s="150">
        <f t="shared" si="14"/>
        <v>53</v>
      </c>
      <c r="P84" s="151">
        <f t="shared" si="15"/>
        <v>2</v>
      </c>
      <c r="Q84" s="33">
        <f t="shared" si="16"/>
        <v>0</v>
      </c>
      <c r="R84" s="33">
        <f t="shared" si="17"/>
        <v>0</v>
      </c>
      <c r="S84" s="33">
        <f t="shared" si="18"/>
        <v>0</v>
      </c>
      <c r="T84" s="33">
        <f t="shared" si="19"/>
        <v>53</v>
      </c>
      <c r="U84" s="9">
        <f t="shared" si="20"/>
        <v>79</v>
      </c>
    </row>
    <row r="85" spans="2:21">
      <c r="B85" s="137" t="s">
        <v>222</v>
      </c>
      <c r="C85" s="76"/>
      <c r="D85" s="161" t="s">
        <v>210</v>
      </c>
      <c r="E85" s="76"/>
      <c r="F85" s="76"/>
      <c r="G85" s="76"/>
      <c r="H85" s="76"/>
      <c r="I85" s="76"/>
      <c r="J85" s="76"/>
      <c r="K85" s="76"/>
      <c r="L85" s="76">
        <v>38</v>
      </c>
      <c r="M85" s="76"/>
      <c r="N85" s="76"/>
      <c r="O85" s="150">
        <f t="shared" si="14"/>
        <v>38</v>
      </c>
      <c r="P85" s="151">
        <f t="shared" si="15"/>
        <v>1</v>
      </c>
      <c r="Q85" s="33">
        <f t="shared" si="16"/>
        <v>0</v>
      </c>
      <c r="R85" s="33">
        <f t="shared" si="17"/>
        <v>0</v>
      </c>
      <c r="S85" s="33">
        <f t="shared" si="18"/>
        <v>0</v>
      </c>
      <c r="T85" s="33">
        <f t="shared" si="19"/>
        <v>38</v>
      </c>
      <c r="U85" s="9">
        <f t="shared" si="20"/>
        <v>80</v>
      </c>
    </row>
    <row r="86" spans="2:21">
      <c r="B86" s="137" t="s">
        <v>201</v>
      </c>
      <c r="C86" s="76"/>
      <c r="D86" s="136" t="s">
        <v>230</v>
      </c>
      <c r="E86" s="76"/>
      <c r="F86" s="76"/>
      <c r="G86" s="76"/>
      <c r="H86" s="76"/>
      <c r="I86" s="76">
        <v>38</v>
      </c>
      <c r="J86" s="76"/>
      <c r="K86" s="76"/>
      <c r="L86" s="76"/>
      <c r="M86" s="76"/>
      <c r="N86" s="76"/>
      <c r="O86" s="150">
        <f t="shared" si="14"/>
        <v>38</v>
      </c>
      <c r="P86" s="151">
        <f t="shared" si="15"/>
        <v>1</v>
      </c>
      <c r="Q86" s="33">
        <f t="shared" si="16"/>
        <v>0</v>
      </c>
      <c r="R86" s="33">
        <f t="shared" si="17"/>
        <v>0</v>
      </c>
      <c r="S86" s="33">
        <f t="shared" si="18"/>
        <v>0</v>
      </c>
      <c r="T86" s="33">
        <f t="shared" si="19"/>
        <v>38</v>
      </c>
      <c r="U86" s="9">
        <f t="shared" si="20"/>
        <v>80</v>
      </c>
    </row>
    <row r="87" spans="2:21">
      <c r="B87" s="137" t="s">
        <v>33</v>
      </c>
      <c r="C87" s="76"/>
      <c r="D87" s="130" t="s">
        <v>11</v>
      </c>
      <c r="E87" s="76"/>
      <c r="F87" s="76">
        <v>36</v>
      </c>
      <c r="G87" s="76"/>
      <c r="H87" s="76"/>
      <c r="I87" s="76"/>
      <c r="J87" s="76"/>
      <c r="K87" s="76"/>
      <c r="L87" s="76"/>
      <c r="M87" s="76"/>
      <c r="N87" s="76"/>
      <c r="O87" s="150">
        <f t="shared" si="14"/>
        <v>36</v>
      </c>
      <c r="P87" s="151">
        <f t="shared" si="15"/>
        <v>1</v>
      </c>
      <c r="Q87" s="33">
        <f t="shared" si="16"/>
        <v>0</v>
      </c>
      <c r="R87" s="33">
        <f t="shared" si="17"/>
        <v>0</v>
      </c>
      <c r="S87" s="33">
        <f t="shared" si="18"/>
        <v>0</v>
      </c>
      <c r="T87" s="33">
        <f t="shared" si="19"/>
        <v>36</v>
      </c>
      <c r="U87" s="9">
        <f t="shared" si="20"/>
        <v>82</v>
      </c>
    </row>
    <row r="88" spans="2:21">
      <c r="B88" s="137" t="s">
        <v>203</v>
      </c>
      <c r="C88" s="76"/>
      <c r="D88" s="131" t="s">
        <v>36</v>
      </c>
      <c r="E88" s="76"/>
      <c r="F88" s="76"/>
      <c r="G88" s="76"/>
      <c r="H88" s="76"/>
      <c r="I88" s="76">
        <v>32</v>
      </c>
      <c r="J88" s="76"/>
      <c r="K88" s="76"/>
      <c r="L88" s="76"/>
      <c r="M88" s="76"/>
      <c r="N88" s="76"/>
      <c r="O88" s="150">
        <f t="shared" si="14"/>
        <v>32</v>
      </c>
      <c r="P88" s="151">
        <f t="shared" si="15"/>
        <v>1</v>
      </c>
      <c r="Q88" s="33">
        <f t="shared" si="16"/>
        <v>0</v>
      </c>
      <c r="R88" s="33">
        <f t="shared" si="17"/>
        <v>0</v>
      </c>
      <c r="S88" s="33">
        <f t="shared" si="18"/>
        <v>0</v>
      </c>
      <c r="T88" s="33">
        <f t="shared" si="19"/>
        <v>32</v>
      </c>
      <c r="U88" s="9">
        <f t="shared" si="20"/>
        <v>83</v>
      </c>
    </row>
    <row r="89" spans="2:21">
      <c r="B89" s="137" t="s">
        <v>228</v>
      </c>
      <c r="C89" s="76"/>
      <c r="D89" s="131" t="s">
        <v>36</v>
      </c>
      <c r="E89" s="76"/>
      <c r="F89" s="76"/>
      <c r="G89" s="76"/>
      <c r="H89" s="76"/>
      <c r="I89" s="76"/>
      <c r="J89" s="76"/>
      <c r="K89" s="76"/>
      <c r="L89" s="76"/>
      <c r="M89" s="76">
        <v>32</v>
      </c>
      <c r="N89" s="76"/>
      <c r="O89" s="150">
        <f t="shared" si="14"/>
        <v>32</v>
      </c>
      <c r="P89" s="151">
        <f t="shared" si="15"/>
        <v>1</v>
      </c>
      <c r="Q89" s="33">
        <f t="shared" si="16"/>
        <v>0</v>
      </c>
      <c r="R89" s="33">
        <f t="shared" si="17"/>
        <v>0</v>
      </c>
      <c r="S89" s="33">
        <f t="shared" si="18"/>
        <v>0</v>
      </c>
      <c r="T89" s="33">
        <f t="shared" si="19"/>
        <v>32</v>
      </c>
      <c r="U89" s="9">
        <f t="shared" si="20"/>
        <v>83</v>
      </c>
    </row>
    <row r="90" spans="2:21">
      <c r="B90" s="137" t="s">
        <v>188</v>
      </c>
      <c r="C90" s="76"/>
      <c r="D90" s="131" t="s">
        <v>36</v>
      </c>
      <c r="E90" s="76"/>
      <c r="F90" s="76"/>
      <c r="G90" s="76">
        <v>31</v>
      </c>
      <c r="H90" s="76"/>
      <c r="I90" s="76"/>
      <c r="J90" s="76"/>
      <c r="K90" s="76"/>
      <c r="L90" s="76"/>
      <c r="M90" s="76"/>
      <c r="N90" s="76"/>
      <c r="O90" s="150">
        <f t="shared" si="14"/>
        <v>31</v>
      </c>
      <c r="P90" s="151">
        <f t="shared" si="15"/>
        <v>1</v>
      </c>
      <c r="Q90" s="33">
        <f t="shared" si="16"/>
        <v>0</v>
      </c>
      <c r="R90" s="33">
        <f t="shared" si="17"/>
        <v>0</v>
      </c>
      <c r="S90" s="33">
        <f t="shared" si="18"/>
        <v>0</v>
      </c>
      <c r="T90" s="33">
        <f t="shared" si="19"/>
        <v>31</v>
      </c>
      <c r="U90" s="9">
        <f t="shared" si="20"/>
        <v>85</v>
      </c>
    </row>
    <row r="91" spans="2:21">
      <c r="B91" s="137" t="s">
        <v>281</v>
      </c>
      <c r="C91" s="76"/>
      <c r="D91" s="161" t="s">
        <v>210</v>
      </c>
      <c r="E91" s="76"/>
      <c r="F91" s="76"/>
      <c r="G91" s="76"/>
      <c r="H91" s="76"/>
      <c r="I91" s="76"/>
      <c r="J91" s="76"/>
      <c r="K91" s="76"/>
      <c r="L91" s="76"/>
      <c r="M91" s="76"/>
      <c r="N91" s="76">
        <v>28</v>
      </c>
      <c r="O91" s="150">
        <f t="shared" si="14"/>
        <v>28</v>
      </c>
      <c r="P91" s="151">
        <f t="shared" si="15"/>
        <v>1</v>
      </c>
      <c r="Q91" s="33">
        <f t="shared" si="16"/>
        <v>0</v>
      </c>
      <c r="R91" s="33">
        <f t="shared" si="17"/>
        <v>0</v>
      </c>
      <c r="S91" s="33">
        <f t="shared" si="18"/>
        <v>0</v>
      </c>
      <c r="T91" s="33">
        <f t="shared" si="19"/>
        <v>28</v>
      </c>
      <c r="U91" s="9">
        <f t="shared" si="20"/>
        <v>86</v>
      </c>
    </row>
    <row r="92" spans="2:21">
      <c r="B92" s="137" t="s">
        <v>41</v>
      </c>
      <c r="C92" s="76"/>
      <c r="D92" s="134" t="s">
        <v>84</v>
      </c>
      <c r="E92" s="76">
        <v>17</v>
      </c>
      <c r="F92" s="76"/>
      <c r="G92" s="76"/>
      <c r="H92" s="76"/>
      <c r="I92" s="76"/>
      <c r="J92" s="76"/>
      <c r="K92" s="76"/>
      <c r="L92" s="76"/>
      <c r="M92" s="76"/>
      <c r="N92" s="76"/>
      <c r="O92" s="150">
        <f t="shared" si="14"/>
        <v>17</v>
      </c>
      <c r="P92" s="151">
        <f t="shared" si="15"/>
        <v>1</v>
      </c>
      <c r="Q92" s="33">
        <f t="shared" si="16"/>
        <v>0</v>
      </c>
      <c r="R92" s="33">
        <f t="shared" si="17"/>
        <v>0</v>
      </c>
      <c r="S92" s="33">
        <f t="shared" si="18"/>
        <v>0</v>
      </c>
      <c r="T92" s="33">
        <f t="shared" si="19"/>
        <v>17</v>
      </c>
      <c r="U92" s="9">
        <f t="shared" si="20"/>
        <v>87</v>
      </c>
    </row>
    <row r="94" spans="2:21">
      <c r="B94" s="214"/>
      <c r="C94" s="214"/>
      <c r="D94" s="214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6" spans="2:21">
      <c r="O96" s="46"/>
    </row>
  </sheetData>
  <sortState ref="B6:U92">
    <sortCondition ref="U6:U92"/>
  </sortState>
  <mergeCells count="23">
    <mergeCell ref="T4:T5"/>
    <mergeCell ref="U4:U5"/>
    <mergeCell ref="M4:M5"/>
    <mergeCell ref="N4:N5"/>
    <mergeCell ref="O4:O5"/>
    <mergeCell ref="Q4:Q5"/>
    <mergeCell ref="R4:R5"/>
    <mergeCell ref="T2:U2"/>
    <mergeCell ref="B2:C2"/>
    <mergeCell ref="B94:D94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J4:J5"/>
    <mergeCell ref="K4:K5"/>
    <mergeCell ref="L4:L5"/>
    <mergeCell ref="S4:S5"/>
  </mergeCells>
  <conditionalFormatting sqref="U6:U92">
    <cfRule type="cellIs" dxfId="39" priority="33" operator="equal">
      <formula>3</formula>
    </cfRule>
    <cfRule type="cellIs" dxfId="38" priority="34" operator="equal">
      <formula>2</formula>
    </cfRule>
    <cfRule type="cellIs" dxfId="37" priority="35" operator="equal">
      <formula>1</formula>
    </cfRule>
    <cfRule type="cellIs" dxfId="36" priority="36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O98"/>
  <sheetViews>
    <sheetView zoomScale="82" zoomScaleNormal="82" workbookViewId="0">
      <pane ySplit="5" topLeftCell="A6" activePane="bottomLeft" state="frozen"/>
      <selection pane="bottomLeft" activeCell="AN9" sqref="AN9"/>
    </sheetView>
  </sheetViews>
  <sheetFormatPr baseColWidth="10" defaultColWidth="11.44140625" defaultRowHeight="13.8"/>
  <cols>
    <col min="1" max="1" width="3" style="5" customWidth="1"/>
    <col min="2" max="2" width="17.6640625" style="58" customWidth="1"/>
    <col min="3" max="3" width="4.5546875" style="7" customWidth="1"/>
    <col min="4" max="4" width="13.33203125" style="5" customWidth="1"/>
    <col min="5" max="5" width="4.5546875" style="6" customWidth="1"/>
    <col min="6" max="7" width="4.6640625" style="6" customWidth="1"/>
    <col min="8" max="8" width="4.5546875" style="6" customWidth="1"/>
    <col min="9" max="10" width="4.6640625" style="6" customWidth="1"/>
    <col min="11" max="11" width="4.5546875" style="6" customWidth="1"/>
    <col min="12" max="13" width="4.6640625" style="6" customWidth="1"/>
    <col min="14" max="14" width="4.5546875" style="6" customWidth="1"/>
    <col min="15" max="16" width="4.6640625" style="6" customWidth="1"/>
    <col min="17" max="17" width="4.5546875" style="6" customWidth="1"/>
    <col min="18" max="18" width="5.21875" style="6" customWidth="1"/>
    <col min="19" max="19" width="5.44140625" style="6" customWidth="1"/>
    <col min="20" max="20" width="4.5546875" style="6" customWidth="1"/>
    <col min="21" max="22" width="4.6640625" style="6" customWidth="1"/>
    <col min="23" max="23" width="4.5546875" style="6" customWidth="1"/>
    <col min="24" max="25" width="4.6640625" style="6" customWidth="1"/>
    <col min="26" max="26" width="4.5546875" style="6" customWidth="1"/>
    <col min="27" max="28" width="4.6640625" style="6" customWidth="1"/>
    <col min="29" max="29" width="4.5546875" style="6" customWidth="1"/>
    <col min="30" max="31" width="4.6640625" style="6" customWidth="1"/>
    <col min="32" max="32" width="4.5546875" style="6" customWidth="1"/>
    <col min="33" max="35" width="4.6640625" style="6" customWidth="1"/>
    <col min="36" max="36" width="3.33203125" style="5" customWidth="1"/>
    <col min="37" max="37" width="3.33203125" style="6" customWidth="1"/>
    <col min="38" max="39" width="3.33203125" style="5" customWidth="1"/>
    <col min="40" max="40" width="5.44140625" style="5" customWidth="1"/>
    <col min="41" max="41" width="6.109375" style="5" customWidth="1"/>
    <col min="42" max="42" width="3.5546875" style="5" customWidth="1"/>
    <col min="43" max="16384" width="11.44140625" style="5"/>
  </cols>
  <sheetData>
    <row r="1" spans="2:41" ht="8.25" customHeight="1" thickBot="1"/>
    <row r="2" spans="2:41" ht="18" customHeight="1" thickBot="1">
      <c r="B2" s="296" t="s">
        <v>20</v>
      </c>
      <c r="C2" s="297"/>
      <c r="D2" s="298"/>
      <c r="E2" s="293">
        <v>2021</v>
      </c>
      <c r="F2" s="294"/>
      <c r="G2" s="295"/>
      <c r="K2" s="34"/>
      <c r="L2" s="34"/>
      <c r="M2" s="34"/>
      <c r="N2" s="34"/>
      <c r="O2" s="34"/>
      <c r="P2" s="34"/>
      <c r="AI2" s="250" t="s">
        <v>105</v>
      </c>
      <c r="AJ2" s="251"/>
      <c r="AK2" s="251"/>
      <c r="AL2" s="251"/>
      <c r="AM2" s="252"/>
      <c r="AO2" s="35"/>
    </row>
    <row r="3" spans="2:41" ht="6.6" customHeight="1" thickBot="1"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2:41" ht="97.2" customHeight="1" thickBot="1">
      <c r="B4" s="303" t="s">
        <v>103</v>
      </c>
      <c r="C4" s="299" t="s">
        <v>89</v>
      </c>
      <c r="D4" s="301" t="s">
        <v>104</v>
      </c>
      <c r="E4" s="287" t="s">
        <v>138</v>
      </c>
      <c r="F4" s="288"/>
      <c r="G4" s="289"/>
      <c r="H4" s="290" t="s">
        <v>139</v>
      </c>
      <c r="I4" s="291"/>
      <c r="J4" s="292"/>
      <c r="K4" s="272" t="s">
        <v>140</v>
      </c>
      <c r="L4" s="273"/>
      <c r="M4" s="274"/>
      <c r="N4" s="275" t="s">
        <v>141</v>
      </c>
      <c r="O4" s="276"/>
      <c r="P4" s="277"/>
      <c r="Q4" s="278" t="s">
        <v>216</v>
      </c>
      <c r="R4" s="279"/>
      <c r="S4" s="280"/>
      <c r="T4" s="255" t="s">
        <v>143</v>
      </c>
      <c r="U4" s="256"/>
      <c r="V4" s="257"/>
      <c r="W4" s="281" t="s">
        <v>217</v>
      </c>
      <c r="X4" s="282"/>
      <c r="Y4" s="283"/>
      <c r="Z4" s="284" t="s">
        <v>144</v>
      </c>
      <c r="AA4" s="285"/>
      <c r="AB4" s="286"/>
      <c r="AC4" s="258" t="s">
        <v>142</v>
      </c>
      <c r="AD4" s="259"/>
      <c r="AE4" s="260"/>
      <c r="AF4" s="261" t="s">
        <v>145</v>
      </c>
      <c r="AG4" s="262"/>
      <c r="AH4" s="263"/>
      <c r="AI4" s="270" t="s">
        <v>88</v>
      </c>
      <c r="AJ4" s="268" t="s">
        <v>85</v>
      </c>
      <c r="AK4" s="266" t="s">
        <v>91</v>
      </c>
      <c r="AL4" s="266" t="s">
        <v>90</v>
      </c>
      <c r="AM4" s="264" t="s">
        <v>92</v>
      </c>
      <c r="AN4" s="241" t="s">
        <v>95</v>
      </c>
      <c r="AO4" s="253" t="s">
        <v>129</v>
      </c>
    </row>
    <row r="5" spans="2:41" ht="14.4" customHeight="1" thickBot="1">
      <c r="B5" s="304"/>
      <c r="C5" s="300"/>
      <c r="D5" s="302"/>
      <c r="E5" s="70" t="s">
        <v>126</v>
      </c>
      <c r="F5" s="70" t="s">
        <v>127</v>
      </c>
      <c r="G5" s="70" t="s">
        <v>128</v>
      </c>
      <c r="H5" s="153" t="s">
        <v>126</v>
      </c>
      <c r="I5" s="153" t="s">
        <v>127</v>
      </c>
      <c r="J5" s="153" t="s">
        <v>128</v>
      </c>
      <c r="K5" s="154" t="s">
        <v>126</v>
      </c>
      <c r="L5" s="154" t="s">
        <v>127</v>
      </c>
      <c r="M5" s="154" t="s">
        <v>128</v>
      </c>
      <c r="N5" s="73" t="s">
        <v>126</v>
      </c>
      <c r="O5" s="74" t="s">
        <v>127</v>
      </c>
      <c r="P5" s="75" t="s">
        <v>128</v>
      </c>
      <c r="Q5" s="155" t="s">
        <v>126</v>
      </c>
      <c r="R5" s="155" t="s">
        <v>127</v>
      </c>
      <c r="S5" s="155" t="s">
        <v>128</v>
      </c>
      <c r="T5" s="68" t="s">
        <v>126</v>
      </c>
      <c r="U5" s="68" t="s">
        <v>127</v>
      </c>
      <c r="V5" s="68" t="s">
        <v>128</v>
      </c>
      <c r="W5" s="156" t="s">
        <v>126</v>
      </c>
      <c r="X5" s="156" t="s">
        <v>127</v>
      </c>
      <c r="Y5" s="156" t="s">
        <v>128</v>
      </c>
      <c r="Z5" s="157" t="s">
        <v>126</v>
      </c>
      <c r="AA5" s="157" t="s">
        <v>127</v>
      </c>
      <c r="AB5" s="157" t="s">
        <v>128</v>
      </c>
      <c r="AC5" s="158" t="s">
        <v>126</v>
      </c>
      <c r="AD5" s="158" t="s">
        <v>127</v>
      </c>
      <c r="AE5" s="158" t="s">
        <v>128</v>
      </c>
      <c r="AF5" s="69" t="s">
        <v>126</v>
      </c>
      <c r="AG5" s="69" t="s">
        <v>127</v>
      </c>
      <c r="AH5" s="69" t="s">
        <v>128</v>
      </c>
      <c r="AI5" s="271"/>
      <c r="AJ5" s="269"/>
      <c r="AK5" s="267"/>
      <c r="AL5" s="267"/>
      <c r="AM5" s="265"/>
      <c r="AN5" s="242"/>
      <c r="AO5" s="254"/>
    </row>
    <row r="6" spans="2:41" ht="14.4">
      <c r="B6" s="149" t="s">
        <v>61</v>
      </c>
      <c r="C6" s="151"/>
      <c r="D6" s="180" t="s">
        <v>11</v>
      </c>
      <c r="E6" s="9">
        <f>IF(VLOOKUP($B6,'Messieurs BRUT'!$B$6:$E$92,4,FALSE)="","",(VLOOKUP($B6,'Messieurs BRUT'!$B$6:$E$92,4,FALSE)))</f>
        <v>18</v>
      </c>
      <c r="F6" s="9">
        <f>IF(VLOOKUP($B6,'Messieurs NET'!$B$6:E$92,4,FALSE)="","",(VLOOKUP($B6,'Messieurs NET'!$B$6:$E$92,4,FALSE)))</f>
        <v>30</v>
      </c>
      <c r="G6" s="152">
        <f t="shared" ref="G6:G37" si="0">IF(F6="","",SUM(E6:F6))</f>
        <v>48</v>
      </c>
      <c r="H6" s="9">
        <f>IF(VLOOKUP($B6,'Messieurs BRUT'!$B$6:$F$92,5,FALSE)="","",(VLOOKUP($B6,'Messieurs BRUT'!$B$6:$F$92,5,FALSE)))</f>
        <v>24</v>
      </c>
      <c r="I6" s="9">
        <f>IF(VLOOKUP($B6,'Messieurs NET'!$B$6:$F$92,5,FALSE)="","",(VLOOKUP($B6,'Messieurs NET'!$B$6:$F$92,5,FALSE)))</f>
        <v>36</v>
      </c>
      <c r="J6" s="152">
        <f t="shared" ref="J6:J37" si="1">IF(I6="","",SUM(H6:I6))</f>
        <v>60</v>
      </c>
      <c r="K6" s="9">
        <f>IF(VLOOKUP($B6,'Messieurs BRUT'!$B$6:$G$92,6,FALSE)="","",(VLOOKUP($B6,'Messieurs BRUT'!$B$6:$G$92,6,FALSE)))</f>
        <v>20</v>
      </c>
      <c r="L6" s="9">
        <f>IF(VLOOKUP($B6,'Messieurs NET'!$B$6:$G$92,6,FALSE)="","",(VLOOKUP($B6,'Messieurs NET'!$B$6:$G$92,6,FALSE)))</f>
        <v>33</v>
      </c>
      <c r="M6" s="152">
        <f t="shared" ref="M6:M37" si="2">IF(L6="","",SUM(K6:L6))</f>
        <v>53</v>
      </c>
      <c r="N6" s="9">
        <f>IF(VLOOKUP($B6,'Messieurs BRUT'!$B$6:$H$92,7,FALSE)="","",(VLOOKUP($B6,'Messieurs BRUT'!$B$6:$H$92,7,FALSE)))</f>
        <v>22</v>
      </c>
      <c r="O6" s="9">
        <f>IF(VLOOKUP($B6,'Messieurs NET'!$B$6:$H$92,7,FALSE)="","",(VLOOKUP($B6,'Messieurs NET'!$B$6:$H$92,7,FALSE)))</f>
        <v>35</v>
      </c>
      <c r="P6" s="152">
        <f t="shared" ref="P6:P37" si="3">IF(O6="","",SUM(N6:O6))</f>
        <v>57</v>
      </c>
      <c r="Q6" s="9">
        <f>IF(VLOOKUP($B6,'Messieurs BRUT'!$B$6:$J$92,8,FALSE)="","",(VLOOKUP($B6,'Messieurs BRUT'!$B$6:$J$92,8,FALSE)))</f>
        <v>18</v>
      </c>
      <c r="R6" s="9">
        <f>IF(VLOOKUP($B6,'Messieurs NET'!$B$6:$J$92,8,FALSE)="","",(VLOOKUP($B6,'Messieurs NET'!$B$6:$J$92,8,FALSE)))</f>
        <v>30</v>
      </c>
      <c r="S6" s="152">
        <f t="shared" ref="S6:S37" si="4">IF(R6="","",SUM(Q6:R6))</f>
        <v>48</v>
      </c>
      <c r="T6" s="9">
        <f>IF(VLOOKUP($B6,'Messieurs BRUT'!$B$6:$J$92,9,FALSE)="","",(VLOOKUP($B6,'Messieurs BRUT'!$B$6:$J$92,9,FALSE)))</f>
        <v>17</v>
      </c>
      <c r="U6" s="9">
        <f>IF(VLOOKUP($B6,'Messieurs NET'!$B$6:$J$92,9,FALSE)="","",(VLOOKUP($B6,'Messieurs NET'!$B$6:$J$92,9,FALSE)))</f>
        <v>31</v>
      </c>
      <c r="V6" s="152">
        <f t="shared" ref="V6:V37" si="5">IF(U6="","",SUM(T6:U6))</f>
        <v>48</v>
      </c>
      <c r="W6" s="9">
        <f>IF(VLOOKUP($B6,'Messieurs BRUT'!$B$6:$M$92,10,FALSE)="","",(VLOOKUP($B6,'Messieurs BRUT'!$B$6:$M$92,10,FALSE)))</f>
        <v>16</v>
      </c>
      <c r="X6" s="9">
        <f>IF(VLOOKUP($B6,'Messieurs NET'!$B$6:$M$92,10,FALSE)="","",(VLOOKUP($B6,'Messieurs NET'!$B$6:$M$92,10,FALSE)))</f>
        <v>28</v>
      </c>
      <c r="Y6" s="152">
        <f t="shared" ref="Y6:Y37" si="6">IF(X6="","",SUM(W6:X6))</f>
        <v>44</v>
      </c>
      <c r="Z6" s="9">
        <f>IF(VLOOKUP($B6,'Messieurs BRUT'!$B$6:$L$92,11,FALSE)="","",(VLOOKUP($B6,'Messieurs BRUT'!$B$6:$L$92,11,FALSE)))</f>
        <v>20</v>
      </c>
      <c r="AA6" s="9">
        <f>IF(VLOOKUP($B6,'Messieurs NET'!$B$6:$L$92,11,FALSE)="","",(VLOOKUP($B6,'Messieurs NET'!$B$6:$L$92,11,FALSE)))</f>
        <v>32</v>
      </c>
      <c r="AB6" s="152">
        <f t="shared" ref="AB6:AB37" si="7">IF(AA6="","",SUM(Z6:AA6))</f>
        <v>52</v>
      </c>
      <c r="AC6" s="9">
        <f>IF(VLOOKUP($B6,'Messieurs BRUT'!$B$6:$M$92,12,FALSE)="","",(VLOOKUP($B6,'Messieurs BRUT'!$B$6:$M$92,12,FALSE)))</f>
        <v>24</v>
      </c>
      <c r="AD6" s="9">
        <f>IF(VLOOKUP($B6,'Messieurs NET'!$B$6:$M$92,12,FALSE)="","",(VLOOKUP($B6,'Messieurs NET'!$B$6:$M$92,12,FALSE)))</f>
        <v>36</v>
      </c>
      <c r="AE6" s="152">
        <f t="shared" ref="AE6:AE37" si="8">IF(AD6="","",SUM(AC6:AD6))</f>
        <v>60</v>
      </c>
      <c r="AF6" s="9">
        <f>IF(VLOOKUP($B6,'Messieurs BRUT'!$B$6:$N$92,13,FALSE)="","",(VLOOKUP($B6,'Messieurs BRUT'!$B$6:$N$92,13,FALSE)))</f>
        <v>21</v>
      </c>
      <c r="AG6" s="9">
        <f>IF(VLOOKUP($B6,'Messieurs NET'!$B$6:$N$92,13,FALSE)="","",(VLOOKUP($B6,'Messieurs NET'!$B$6:$N$92,13,FALSE)))</f>
        <v>33</v>
      </c>
      <c r="AH6" s="152">
        <f t="shared" ref="AH6:AH37" si="9">IF(AG6="","",SUM(AF6:AG6))</f>
        <v>54</v>
      </c>
      <c r="AI6" s="152">
        <f t="shared" ref="AI6:AI37" si="10">SUM(G6,J6,M6,P6,S6,V6,Y6,AB6,AE6,AH6)</f>
        <v>524</v>
      </c>
      <c r="AJ6" s="33">
        <f t="shared" ref="AJ6:AJ37" si="11">+COUNT(G6,J6,M6,P6,S6,V6,Y6,AB6,AE6,AH6)</f>
        <v>10</v>
      </c>
      <c r="AK6" s="33">
        <f>IF(AJ6&lt;8,0,+SMALL(($G6,$J6,$M6,$P6,$S6,$V6,$Y6,$AB6,$AE6,$AH6),1))</f>
        <v>44</v>
      </c>
      <c r="AL6" s="33">
        <f>IF(AJ6&lt;9,0,+SMALL(($G6,$J6,$M6,$P6,$S6,$V6,$Y6,$AB6,$AE6,$AH6),2))</f>
        <v>48</v>
      </c>
      <c r="AM6" s="33">
        <f>IF(AJ6&lt;10,0,+SMALL(($G6,$J6,$M6,$P6,$S6,$V6,$Y6,$AB6,$AE6,$AH6),3))</f>
        <v>48</v>
      </c>
      <c r="AN6" s="33">
        <f t="shared" ref="AN6:AN37" si="12">AI6-AK6-AL6-AM6</f>
        <v>384</v>
      </c>
      <c r="AO6" s="33">
        <f t="shared" ref="AO6:AO37" si="13">RANK(AN6,$AN$6:$AN$92,0)</f>
        <v>1</v>
      </c>
    </row>
    <row r="7" spans="2:41" ht="14.4">
      <c r="B7" s="149" t="s">
        <v>35</v>
      </c>
      <c r="C7" s="151"/>
      <c r="D7" s="183" t="s">
        <v>36</v>
      </c>
      <c r="E7" s="9">
        <f>IF(VLOOKUP($B7,'Messieurs BRUT'!$B$6:$E$92,4,FALSE)="","",(VLOOKUP($B7,'Messieurs BRUT'!$B$6:$E$92,4,FALSE)))</f>
        <v>22</v>
      </c>
      <c r="F7" s="9">
        <f>IF(VLOOKUP($B7,'Messieurs NET'!$B$6:E$92,4,FALSE)="","",(VLOOKUP($B7,'Messieurs NET'!$B$6:$E$92,4,FALSE)))</f>
        <v>33</v>
      </c>
      <c r="G7" s="152">
        <f t="shared" si="0"/>
        <v>55</v>
      </c>
      <c r="H7" s="9">
        <f>IF(VLOOKUP($B7,'Messieurs BRUT'!$B$6:$F$92,5,FALSE)="","",(VLOOKUP($B7,'Messieurs BRUT'!$B$6:$F$92,5,FALSE)))</f>
        <v>16</v>
      </c>
      <c r="I7" s="9">
        <f>IF(VLOOKUP($B7,'Messieurs NET'!$B$6:$F$92,5,FALSE)="","",(VLOOKUP($B7,'Messieurs NET'!$B$6:$F$92,5,FALSE)))</f>
        <v>30</v>
      </c>
      <c r="J7" s="152">
        <f t="shared" si="1"/>
        <v>46</v>
      </c>
      <c r="K7" s="9">
        <f>IF(VLOOKUP($B7,'Messieurs BRUT'!$B$6:$G$92,6,FALSE)="","",(VLOOKUP($B7,'Messieurs BRUT'!$B$6:$G$92,6,FALSE)))</f>
        <v>11</v>
      </c>
      <c r="L7" s="9">
        <f>IF(VLOOKUP($B7,'Messieurs NET'!$B$6:$G$92,6,FALSE)="","",(VLOOKUP($B7,'Messieurs NET'!$B$6:$G$92,6,FALSE)))</f>
        <v>23</v>
      </c>
      <c r="M7" s="152">
        <f t="shared" si="2"/>
        <v>34</v>
      </c>
      <c r="N7" s="9">
        <f>IF(VLOOKUP($B7,'Messieurs BRUT'!$B$6:$H$92,7,FALSE)="","",(VLOOKUP($B7,'Messieurs BRUT'!$B$6:$H$92,7,FALSE)))</f>
        <v>20</v>
      </c>
      <c r="O7" s="9">
        <f>IF(VLOOKUP($B7,'Messieurs NET'!$B$6:$H$92,7,FALSE)="","",(VLOOKUP($B7,'Messieurs NET'!$B$6:$H$92,7,FALSE)))</f>
        <v>34</v>
      </c>
      <c r="P7" s="152">
        <f t="shared" si="3"/>
        <v>54</v>
      </c>
      <c r="Q7" s="9">
        <f>IF(VLOOKUP($B7,'Messieurs BRUT'!$B$6:$J$92,8,FALSE)="","",(VLOOKUP($B7,'Messieurs BRUT'!$B$6:$J$92,8,FALSE)))</f>
        <v>19</v>
      </c>
      <c r="R7" s="9">
        <f>IF(VLOOKUP($B7,'Messieurs NET'!$B$6:$J$92,8,FALSE)="","",(VLOOKUP($B7,'Messieurs NET'!$B$6:$J$92,8,FALSE)))</f>
        <v>34</v>
      </c>
      <c r="S7" s="152">
        <f t="shared" si="4"/>
        <v>53</v>
      </c>
      <c r="T7" s="9">
        <f>IF(VLOOKUP($B7,'Messieurs BRUT'!$B$6:$J$92,9,FALSE)="","",(VLOOKUP($B7,'Messieurs BRUT'!$B$6:$J$92,9,FALSE)))</f>
        <v>17</v>
      </c>
      <c r="U7" s="9">
        <f>IF(VLOOKUP($B7,'Messieurs NET'!$B$6:$J$92,9,FALSE)="","",(VLOOKUP($B7,'Messieurs NET'!$B$6:$J$92,9,FALSE)))</f>
        <v>32</v>
      </c>
      <c r="V7" s="152">
        <f t="shared" si="5"/>
        <v>49</v>
      </c>
      <c r="W7" s="9" t="str">
        <f>IF(VLOOKUP($B7,'Messieurs BRUT'!$B$6:$M$92,10,FALSE)="","",(VLOOKUP($B7,'Messieurs BRUT'!$B$6:$M$92,10,FALSE)))</f>
        <v/>
      </c>
      <c r="X7" s="9" t="str">
        <f>IF(VLOOKUP($B7,'Messieurs NET'!$B$6:$M$92,10,FALSE)="","",(VLOOKUP($B7,'Messieurs NET'!$B$6:$M$92,10,FALSE)))</f>
        <v/>
      </c>
      <c r="Y7" s="152" t="str">
        <f t="shared" si="6"/>
        <v/>
      </c>
      <c r="Z7" s="9">
        <f>IF(VLOOKUP($B7,'Messieurs BRUT'!$B$6:$L$92,11,FALSE)="","",(VLOOKUP($B7,'Messieurs BRUT'!$B$6:$L$92,11,FALSE)))</f>
        <v>14</v>
      </c>
      <c r="AA7" s="9">
        <f>IF(VLOOKUP($B7,'Messieurs NET'!$B$6:$L$92,11,FALSE)="","",(VLOOKUP($B7,'Messieurs NET'!$B$6:$L$92,11,FALSE)))</f>
        <v>27</v>
      </c>
      <c r="AB7" s="152">
        <f t="shared" si="7"/>
        <v>41</v>
      </c>
      <c r="AC7" s="9">
        <f>IF(VLOOKUP($B7,'Messieurs BRUT'!$B$6:$M$92,12,FALSE)="","",(VLOOKUP($B7,'Messieurs BRUT'!$B$6:$M$92,12,FALSE)))</f>
        <v>24</v>
      </c>
      <c r="AD7" s="9">
        <f>IF(VLOOKUP($B7,'Messieurs NET'!$B$6:$M$92,12,FALSE)="","",(VLOOKUP($B7,'Messieurs NET'!$B$6:$M$92,12,FALSE)))</f>
        <v>39</v>
      </c>
      <c r="AE7" s="152">
        <f t="shared" si="8"/>
        <v>63</v>
      </c>
      <c r="AF7" s="9">
        <f>IF(VLOOKUP($B7,'Messieurs BRUT'!$B$6:$N$92,13,FALSE)="","",(VLOOKUP($B7,'Messieurs BRUT'!$B$6:$N$92,13,FALSE)))</f>
        <v>12</v>
      </c>
      <c r="AG7" s="9">
        <f>IF(VLOOKUP($B7,'Messieurs NET'!$B$6:$N$92,13,FALSE)="","",(VLOOKUP($B7,'Messieurs NET'!$B$6:$N$92,13,FALSE)))</f>
        <v>21</v>
      </c>
      <c r="AH7" s="152">
        <f t="shared" si="9"/>
        <v>33</v>
      </c>
      <c r="AI7" s="152">
        <f t="shared" si="10"/>
        <v>428</v>
      </c>
      <c r="AJ7" s="33">
        <f t="shared" si="11"/>
        <v>9</v>
      </c>
      <c r="AK7" s="33">
        <f>IF(AJ7&lt;8,0,+SMALL(($G7,$J7,$M7,$P7,$S7,$V7,$Y7,$AB7,$AE7,$AH7),1))</f>
        <v>33</v>
      </c>
      <c r="AL7" s="33">
        <f>IF(AJ7&lt;9,0,+SMALL(($G7,$J7,$M7,$P7,$S7,$V7,$Y7,$AB7,$AE7,$AH7),2))</f>
        <v>34</v>
      </c>
      <c r="AM7" s="33">
        <f>IF(AJ7&lt;10,0,+SMALL(($G7,$J7,$M7,$P7,$S7,$V7,$Y7,$AB7,$AE7,$AH7),3))</f>
        <v>0</v>
      </c>
      <c r="AN7" s="33">
        <f t="shared" si="12"/>
        <v>361</v>
      </c>
      <c r="AO7" s="33">
        <f t="shared" si="13"/>
        <v>2</v>
      </c>
    </row>
    <row r="8" spans="2:41" ht="14.4">
      <c r="B8" s="137" t="s">
        <v>7</v>
      </c>
      <c r="C8" s="138"/>
      <c r="D8" s="142" t="s">
        <v>36</v>
      </c>
      <c r="E8" s="9">
        <f>IF(VLOOKUP($B8,'Messieurs BRUT'!$B$6:$E$92,4,FALSE)="","",(VLOOKUP($B8,'Messieurs BRUT'!$B$6:$E$92,4,FALSE)))</f>
        <v>16</v>
      </c>
      <c r="F8" s="9">
        <f>IF(VLOOKUP($B8,'Messieurs NET'!$B$6:E$92,4,FALSE)="","",(VLOOKUP($B8,'Messieurs NET'!$B$6:$E$92,4,FALSE)))</f>
        <v>31</v>
      </c>
      <c r="G8" s="152">
        <f t="shared" si="0"/>
        <v>47</v>
      </c>
      <c r="H8" s="9">
        <f>IF(VLOOKUP($B8,'Messieurs BRUT'!$B$6:$F$92,5,FALSE)="","",(VLOOKUP($B8,'Messieurs BRUT'!$B$6:$F$92,5,FALSE)))</f>
        <v>11</v>
      </c>
      <c r="I8" s="9">
        <f>IF(VLOOKUP($B8,'Messieurs NET'!$B$6:$F$92,5,FALSE)="","",(VLOOKUP($B8,'Messieurs NET'!$B$6:$F$92,5,FALSE)))</f>
        <v>29</v>
      </c>
      <c r="J8" s="152">
        <f t="shared" si="1"/>
        <v>40</v>
      </c>
      <c r="K8" s="9" t="str">
        <f>IF(VLOOKUP($B8,'Messieurs BRUT'!$B$6:$G$92,6,FALSE)="","",(VLOOKUP($B8,'Messieurs BRUT'!$B$6:$G$92,6,FALSE)))</f>
        <v/>
      </c>
      <c r="L8" s="9" t="str">
        <f>IF(VLOOKUP($B8,'Messieurs NET'!$B$6:$G$92,6,FALSE)="","",(VLOOKUP($B8,'Messieurs NET'!$B$6:$G$92,6,FALSE)))</f>
        <v/>
      </c>
      <c r="M8" s="152" t="str">
        <f t="shared" si="2"/>
        <v/>
      </c>
      <c r="N8" s="9">
        <f>IF(VLOOKUP($B8,'Messieurs BRUT'!$B$6:$H$92,7,FALSE)="","",(VLOOKUP($B8,'Messieurs BRUT'!$B$6:$H$92,7,FALSE)))</f>
        <v>13</v>
      </c>
      <c r="O8" s="9">
        <f>IF(VLOOKUP($B8,'Messieurs NET'!$B$6:$H$92,7,FALSE)="","",(VLOOKUP($B8,'Messieurs NET'!$B$6:$H$92,7,FALSE)))</f>
        <v>26</v>
      </c>
      <c r="P8" s="152">
        <f t="shared" si="3"/>
        <v>39</v>
      </c>
      <c r="Q8" s="9">
        <f>IF(VLOOKUP($B8,'Messieurs BRUT'!$B$6:$J$92,8,FALSE)="","",(VLOOKUP($B8,'Messieurs BRUT'!$B$6:$J$92,8,FALSE)))</f>
        <v>21</v>
      </c>
      <c r="R8" s="9">
        <f>IF(VLOOKUP($B8,'Messieurs NET'!$B$6:$J$92,8,FALSE)="","",(VLOOKUP($B8,'Messieurs NET'!$B$6:$J$92,8,FALSE)))</f>
        <v>40</v>
      </c>
      <c r="S8" s="152">
        <f t="shared" si="4"/>
        <v>61</v>
      </c>
      <c r="T8" s="9">
        <f>IF(VLOOKUP($B8,'Messieurs BRUT'!$B$6:$J$92,9,FALSE)="","",(VLOOKUP($B8,'Messieurs BRUT'!$B$6:$J$92,9,FALSE)))</f>
        <v>18</v>
      </c>
      <c r="U8" s="9">
        <f>IF(VLOOKUP($B8,'Messieurs NET'!$B$6:$J$92,9,FALSE)="","",(VLOOKUP($B8,'Messieurs NET'!$B$6:$J$92,9,FALSE)))</f>
        <v>32</v>
      </c>
      <c r="V8" s="152">
        <f t="shared" si="5"/>
        <v>50</v>
      </c>
      <c r="W8" s="9" t="str">
        <f>IF(VLOOKUP($B8,'Messieurs BRUT'!$B$6:$M$92,10,FALSE)="","",(VLOOKUP($B8,'Messieurs BRUT'!$B$6:$M$92,10,FALSE)))</f>
        <v/>
      </c>
      <c r="X8" s="9" t="str">
        <f>IF(VLOOKUP($B8,'Messieurs NET'!$B$6:$M$92,10,FALSE)="","",(VLOOKUP($B8,'Messieurs NET'!$B$6:$M$92,10,FALSE)))</f>
        <v/>
      </c>
      <c r="Y8" s="152" t="str">
        <f t="shared" si="6"/>
        <v/>
      </c>
      <c r="Z8" s="9">
        <f>IF(VLOOKUP($B8,'Messieurs BRUT'!$B$6:$L$92,11,FALSE)="","",(VLOOKUP($B8,'Messieurs BRUT'!$B$6:$L$92,11,FALSE)))</f>
        <v>14</v>
      </c>
      <c r="AA8" s="9">
        <f>IF(VLOOKUP($B8,'Messieurs NET'!$B$6:$L$92,11,FALSE)="","",(VLOOKUP($B8,'Messieurs NET'!$B$6:$L$92,11,FALSE)))</f>
        <v>32</v>
      </c>
      <c r="AB8" s="152">
        <f t="shared" si="7"/>
        <v>46</v>
      </c>
      <c r="AC8" s="9">
        <f>IF(VLOOKUP($B8,'Messieurs BRUT'!$B$6:$M$92,12,FALSE)="","",(VLOOKUP($B8,'Messieurs BRUT'!$B$6:$M$92,12,FALSE)))</f>
        <v>17</v>
      </c>
      <c r="AD8" s="9">
        <f>IF(VLOOKUP($B8,'Messieurs NET'!$B$6:$M$92,12,FALSE)="","",(VLOOKUP($B8,'Messieurs NET'!$B$6:$M$92,12,FALSE)))</f>
        <v>31</v>
      </c>
      <c r="AE8" s="152">
        <f t="shared" si="8"/>
        <v>48</v>
      </c>
      <c r="AF8" s="9">
        <f>IF(VLOOKUP($B8,'Messieurs BRUT'!$B$6:$N$92,13,FALSE)="","",(VLOOKUP($B8,'Messieurs BRUT'!$B$6:$N$92,13,FALSE)))</f>
        <v>20</v>
      </c>
      <c r="AG8" s="9">
        <f>IF(VLOOKUP($B8,'Messieurs NET'!$B$6:$N$92,13,FALSE)="","",(VLOOKUP($B8,'Messieurs NET'!$B$6:$N$92,13,FALSE)))</f>
        <v>39</v>
      </c>
      <c r="AH8" s="152">
        <f t="shared" si="9"/>
        <v>59</v>
      </c>
      <c r="AI8" s="152">
        <f t="shared" si="10"/>
        <v>390</v>
      </c>
      <c r="AJ8" s="33">
        <f t="shared" si="11"/>
        <v>8</v>
      </c>
      <c r="AK8" s="33">
        <f>IF(AJ8&lt;8,0,+SMALL(($G8,$J8,$M8,$P8,$S8,$V8,$Y8,$AB8,$AE8,$AH8),1))</f>
        <v>39</v>
      </c>
      <c r="AL8" s="33">
        <f>IF(AJ8&lt;9,0,+SMALL(($G8,$J8,$M8,$P8,$S8,$V8,$Y8,$AB8,$AE8,$AH8),2))</f>
        <v>0</v>
      </c>
      <c r="AM8" s="33">
        <f>IF(AJ8&lt;10,0,+SMALL(($G8,$J8,$M8,$P8,$S8,$V8,$Y8,$AB8,$AE8,$AH8),3))</f>
        <v>0</v>
      </c>
      <c r="AN8" s="33">
        <f t="shared" si="12"/>
        <v>351</v>
      </c>
      <c r="AO8" s="33">
        <f t="shared" si="13"/>
        <v>3</v>
      </c>
    </row>
    <row r="9" spans="2:41" ht="14.4">
      <c r="B9" s="137" t="s">
        <v>25</v>
      </c>
      <c r="C9" s="138"/>
      <c r="D9" s="143" t="s">
        <v>5</v>
      </c>
      <c r="E9" s="9">
        <f>IF(VLOOKUP($B9,'Messieurs BRUT'!$B$6:$E$92,4,FALSE)="","",(VLOOKUP($B9,'Messieurs BRUT'!$B$6:$E$92,4,FALSE)))</f>
        <v>10</v>
      </c>
      <c r="F9" s="9">
        <f>IF(VLOOKUP($B9,'Messieurs NET'!$B$6:E$92,4,FALSE)="","",(VLOOKUP($B9,'Messieurs NET'!$B$6:$E$92,4,FALSE)))</f>
        <v>22</v>
      </c>
      <c r="G9" s="152">
        <f t="shared" si="0"/>
        <v>32</v>
      </c>
      <c r="H9" s="9">
        <f>IF(VLOOKUP($B9,'Messieurs BRUT'!$B$6:$F$92,5,FALSE)="","",(VLOOKUP($B9,'Messieurs BRUT'!$B$6:$F$92,5,FALSE)))</f>
        <v>19</v>
      </c>
      <c r="I9" s="9">
        <f>IF(VLOOKUP($B9,'Messieurs NET'!$B$6:$F$92,5,FALSE)="","",(VLOOKUP($B9,'Messieurs NET'!$B$6:$F$92,5,FALSE)))</f>
        <v>36</v>
      </c>
      <c r="J9" s="152">
        <f t="shared" si="1"/>
        <v>55</v>
      </c>
      <c r="K9" s="9">
        <f>IF(VLOOKUP($B9,'Messieurs BRUT'!$B$6:$G$92,6,FALSE)="","",(VLOOKUP($B9,'Messieurs BRUT'!$B$6:$G$92,6,FALSE)))</f>
        <v>23</v>
      </c>
      <c r="L9" s="9">
        <f>IF(VLOOKUP($B9,'Messieurs NET'!$B$6:$G$92,6,FALSE)="","",(VLOOKUP($B9,'Messieurs NET'!$B$6:$G$92,6,FALSE)))</f>
        <v>38</v>
      </c>
      <c r="M9" s="152">
        <f t="shared" si="2"/>
        <v>61</v>
      </c>
      <c r="N9" s="9">
        <f>IF(VLOOKUP($B9,'Messieurs BRUT'!$B$6:$H$92,7,FALSE)="","",(VLOOKUP($B9,'Messieurs BRUT'!$B$6:$H$92,7,FALSE)))</f>
        <v>15</v>
      </c>
      <c r="O9" s="9">
        <f>IF(VLOOKUP($B9,'Messieurs NET'!$B$6:$H$92,7,FALSE)="","",(VLOOKUP($B9,'Messieurs NET'!$B$6:$H$92,7,FALSE)))</f>
        <v>27</v>
      </c>
      <c r="P9" s="152">
        <f t="shared" si="3"/>
        <v>42</v>
      </c>
      <c r="Q9" s="9">
        <f>IF(VLOOKUP($B9,'Messieurs BRUT'!$B$6:$J$92,8,FALSE)="","",(VLOOKUP($B9,'Messieurs BRUT'!$B$6:$J$92,8,FALSE)))</f>
        <v>12</v>
      </c>
      <c r="R9" s="9">
        <f>IF(VLOOKUP($B9,'Messieurs NET'!$B$6:$J$92,8,FALSE)="","",(VLOOKUP($B9,'Messieurs NET'!$B$6:$J$92,8,FALSE)))</f>
        <v>24</v>
      </c>
      <c r="S9" s="152">
        <f t="shared" si="4"/>
        <v>36</v>
      </c>
      <c r="T9" s="9">
        <f>IF(VLOOKUP($B9,'Messieurs BRUT'!$B$6:$J$92,9,FALSE)="","",(VLOOKUP($B9,'Messieurs BRUT'!$B$6:$J$92,9,FALSE)))</f>
        <v>14</v>
      </c>
      <c r="U9" s="9">
        <f>IF(VLOOKUP($B9,'Messieurs NET'!$B$6:$J$92,9,FALSE)="","",(VLOOKUP($B9,'Messieurs NET'!$B$6:$J$92,9,FALSE)))</f>
        <v>24</v>
      </c>
      <c r="V9" s="152">
        <f t="shared" si="5"/>
        <v>38</v>
      </c>
      <c r="W9" s="9">
        <f>IF(VLOOKUP($B9,'Messieurs BRUT'!$B$6:$M$92,10,FALSE)="","",(VLOOKUP($B9,'Messieurs BRUT'!$B$6:$M$92,10,FALSE)))</f>
        <v>21</v>
      </c>
      <c r="X9" s="9">
        <f>IF(VLOOKUP($B9,'Messieurs NET'!$B$6:$M$92,10,FALSE)="","",(VLOOKUP($B9,'Messieurs NET'!$B$6:$M$92,10,FALSE)))</f>
        <v>34</v>
      </c>
      <c r="Y9" s="152">
        <f t="shared" si="6"/>
        <v>55</v>
      </c>
      <c r="Z9" s="9">
        <f>IF(VLOOKUP($B9,'Messieurs BRUT'!$B$6:$L$92,11,FALSE)="","",(VLOOKUP($B9,'Messieurs BRUT'!$B$6:$L$92,11,FALSE)))</f>
        <v>15</v>
      </c>
      <c r="AA9" s="9">
        <f>IF(VLOOKUP($B9,'Messieurs NET'!$B$6:$L$92,11,FALSE)="","",(VLOOKUP($B9,'Messieurs NET'!$B$6:$L$92,11,FALSE)))</f>
        <v>25</v>
      </c>
      <c r="AB9" s="152">
        <f t="shared" si="7"/>
        <v>40</v>
      </c>
      <c r="AC9" s="9">
        <f>IF(VLOOKUP($B9,'Messieurs BRUT'!$B$6:$M$92,12,FALSE)="","",(VLOOKUP($B9,'Messieurs BRUT'!$B$6:$M$92,12,FALSE)))</f>
        <v>16</v>
      </c>
      <c r="AD9" s="9">
        <f>IF(VLOOKUP($B9,'Messieurs NET'!$B$6:$M$92,12,FALSE)="","",(VLOOKUP($B9,'Messieurs NET'!$B$6:$M$92,12,FALSE)))</f>
        <v>27</v>
      </c>
      <c r="AE9" s="152">
        <f t="shared" si="8"/>
        <v>43</v>
      </c>
      <c r="AF9" s="9">
        <f>IF(VLOOKUP($B9,'Messieurs BRUT'!$B$6:$N$92,13,FALSE)="","",(VLOOKUP($B9,'Messieurs BRUT'!$B$6:$N$92,13,FALSE)))</f>
        <v>17</v>
      </c>
      <c r="AG9" s="9">
        <f>IF(VLOOKUP($B9,'Messieurs NET'!$B$6:$N$92,13,FALSE)="","",(VLOOKUP($B9,'Messieurs NET'!$B$6:$N$92,13,FALSE)))</f>
        <v>28</v>
      </c>
      <c r="AH9" s="152">
        <f t="shared" si="9"/>
        <v>45</v>
      </c>
      <c r="AI9" s="152">
        <f t="shared" si="10"/>
        <v>447</v>
      </c>
      <c r="AJ9" s="33">
        <f t="shared" si="11"/>
        <v>10</v>
      </c>
      <c r="AK9" s="33">
        <f>IF(AJ9&lt;8,0,+SMALL(($G9,$J9,$M9,$P9,$S9,$V9,$Y9,$AB9,$AE9,$AH9),1))</f>
        <v>32</v>
      </c>
      <c r="AL9" s="33">
        <f>IF(AJ9&lt;9,0,+SMALL(($G9,$J9,$M9,$P9,$S9,$V9,$Y9,$AB9,$AE9,$AH9),2))</f>
        <v>36</v>
      </c>
      <c r="AM9" s="33">
        <f>IF(AJ9&lt;10,0,+SMALL(($G9,$J9,$M9,$P9,$S9,$V9,$Y9,$AB9,$AE9,$AH9),3))</f>
        <v>38</v>
      </c>
      <c r="AN9" s="33">
        <f t="shared" si="12"/>
        <v>341</v>
      </c>
      <c r="AO9" s="33">
        <f t="shared" si="13"/>
        <v>4</v>
      </c>
    </row>
    <row r="10" spans="2:41" ht="14.4">
      <c r="B10" s="137" t="s">
        <v>79</v>
      </c>
      <c r="C10" s="138"/>
      <c r="D10" s="143" t="s">
        <v>5</v>
      </c>
      <c r="E10" s="76">
        <f>IF(VLOOKUP($B10,'Messieurs BRUT'!$B$6:$E$92,4,FALSE)="","",(VLOOKUP($B10,'Messieurs BRUT'!$B$6:$E$92,4,FALSE)))</f>
        <v>18</v>
      </c>
      <c r="F10" s="76">
        <f>IF(VLOOKUP($B10,'Messieurs NET'!$B$6:E$92,4,FALSE)="","",(VLOOKUP($B10,'Messieurs NET'!$B$6:$E$92,4,FALSE)))</f>
        <v>34</v>
      </c>
      <c r="G10" s="140">
        <f t="shared" si="0"/>
        <v>52</v>
      </c>
      <c r="H10" s="76">
        <f>IF(VLOOKUP($B10,'Messieurs BRUT'!$B$6:$F$92,5,FALSE)="","",(VLOOKUP($B10,'Messieurs BRUT'!$B$6:$F$92,5,FALSE)))</f>
        <v>19</v>
      </c>
      <c r="I10" s="76">
        <f>IF(VLOOKUP($B10,'Messieurs NET'!$B$6:$F$92,5,FALSE)="","",(VLOOKUP($B10,'Messieurs NET'!$B$6:$F$92,5,FALSE)))</f>
        <v>38</v>
      </c>
      <c r="J10" s="140">
        <f t="shared" si="1"/>
        <v>57</v>
      </c>
      <c r="K10" s="76" t="str">
        <f>IF(VLOOKUP($B10,'Messieurs BRUT'!$B$6:$G$92,6,FALSE)="","",(VLOOKUP($B10,'Messieurs BRUT'!$B$6:$G$92,6,FALSE)))</f>
        <v/>
      </c>
      <c r="L10" s="76" t="str">
        <f>IF(VLOOKUP($B10,'Messieurs NET'!$B$6:$G$92,6,FALSE)="","",(VLOOKUP($B10,'Messieurs NET'!$B$6:$G$92,6,FALSE)))</f>
        <v/>
      </c>
      <c r="M10" s="140" t="str">
        <f t="shared" si="2"/>
        <v/>
      </c>
      <c r="N10" s="76">
        <f>IF(VLOOKUP($B10,'Messieurs BRUT'!$B$6:$H$92,7,FALSE)="","",(VLOOKUP($B10,'Messieurs BRUT'!$B$6:$H$92,7,FALSE)))</f>
        <v>17</v>
      </c>
      <c r="O10" s="76">
        <f>IF(VLOOKUP($B10,'Messieurs NET'!$B$6:$H$92,7,FALSE)="","",(VLOOKUP($B10,'Messieurs NET'!$B$6:$H$92,7,FALSE)))</f>
        <v>31</v>
      </c>
      <c r="P10" s="140">
        <f t="shared" si="3"/>
        <v>48</v>
      </c>
      <c r="Q10" s="76">
        <f>IF(VLOOKUP($B10,'Messieurs BRUT'!$B$6:$J$92,8,FALSE)="","",(VLOOKUP($B10,'Messieurs BRUT'!$B$6:$J$92,8,FALSE)))</f>
        <v>17</v>
      </c>
      <c r="R10" s="76">
        <f>IF(VLOOKUP($B10,'Messieurs NET'!$B$6:$J$92,8,FALSE)="","",(VLOOKUP($B10,'Messieurs NET'!$B$6:$J$92,8,FALSE)))</f>
        <v>32</v>
      </c>
      <c r="S10" s="140">
        <f t="shared" si="4"/>
        <v>49</v>
      </c>
      <c r="T10" s="76">
        <f>IF(VLOOKUP($B10,'Messieurs BRUT'!$B$6:$J$92,9,FALSE)="","",(VLOOKUP($B10,'Messieurs BRUT'!$B$6:$J$92,9,FALSE)))</f>
        <v>12</v>
      </c>
      <c r="U10" s="76">
        <f>IF(VLOOKUP($B10,'Messieurs NET'!$B$6:$J$92,9,FALSE)="","",(VLOOKUP($B10,'Messieurs NET'!$B$6:$J$92,9,FALSE)))</f>
        <v>23</v>
      </c>
      <c r="V10" s="140">
        <f t="shared" si="5"/>
        <v>35</v>
      </c>
      <c r="W10" s="76" t="str">
        <f>IF(VLOOKUP($B10,'Messieurs BRUT'!$B$6:$M$92,10,FALSE)="","",(VLOOKUP($B10,'Messieurs BRUT'!$B$6:$M$92,10,FALSE)))</f>
        <v/>
      </c>
      <c r="X10" s="76" t="str">
        <f>IF(VLOOKUP($B10,'Messieurs NET'!$B$6:$M$92,10,FALSE)="","",(VLOOKUP($B10,'Messieurs NET'!$B$6:$M$92,10,FALSE)))</f>
        <v/>
      </c>
      <c r="Y10" s="140" t="str">
        <f t="shared" si="6"/>
        <v/>
      </c>
      <c r="Z10" s="76">
        <f>IF(VLOOKUP($B10,'Messieurs BRUT'!$B$6:$L$92,11,FALSE)="","",(VLOOKUP($B10,'Messieurs BRUT'!$B$6:$L$92,11,FALSE)))</f>
        <v>12</v>
      </c>
      <c r="AA10" s="76">
        <f>IF(VLOOKUP($B10,'Messieurs NET'!$B$6:$L$92,11,FALSE)="","",(VLOOKUP($B10,'Messieurs NET'!$B$6:$L$92,11,FALSE)))</f>
        <v>26</v>
      </c>
      <c r="AB10" s="140">
        <f t="shared" si="7"/>
        <v>38</v>
      </c>
      <c r="AC10" s="76">
        <f>IF(VLOOKUP($B10,'Messieurs BRUT'!$B$6:$M$92,12,FALSE)="","",(VLOOKUP($B10,'Messieurs BRUT'!$B$6:$M$92,12,FALSE)))</f>
        <v>12</v>
      </c>
      <c r="AD10" s="76">
        <f>IF(VLOOKUP($B10,'Messieurs NET'!$B$6:$M$92,12,FALSE)="","",(VLOOKUP($B10,'Messieurs NET'!$B$6:$M$92,12,FALSE)))</f>
        <v>27</v>
      </c>
      <c r="AE10" s="140">
        <f t="shared" si="8"/>
        <v>39</v>
      </c>
      <c r="AF10" s="76">
        <f>IF(VLOOKUP($B10,'Messieurs BRUT'!$B$6:$N$92,13,FALSE)="","",(VLOOKUP($B10,'Messieurs BRUT'!$B$6:$N$92,13,FALSE)))</f>
        <v>19</v>
      </c>
      <c r="AG10" s="76">
        <f>IF(VLOOKUP($B10,'Messieurs NET'!$B$6:$N$92,13,FALSE)="","",(VLOOKUP($B10,'Messieurs NET'!$B$6:$N$92,13,FALSE)))</f>
        <v>35</v>
      </c>
      <c r="AH10" s="140">
        <f t="shared" si="9"/>
        <v>54</v>
      </c>
      <c r="AI10" s="140">
        <f t="shared" si="10"/>
        <v>372</v>
      </c>
      <c r="AJ10" s="141">
        <f t="shared" si="11"/>
        <v>8</v>
      </c>
      <c r="AK10" s="141">
        <f>IF(AJ10&lt;8,0,+SMALL(($G10,$J10,$M10,$P10,$S10,$V10,$Y10,$AB10,$AE10,$AH10),1))</f>
        <v>35</v>
      </c>
      <c r="AL10" s="141">
        <f>IF(AJ10&lt;9,0,+SMALL(($G10,$J10,$M10,$P10,$S10,$V10,$Y10,$AB10,$AE10,$AH10),2))</f>
        <v>0</v>
      </c>
      <c r="AM10" s="141">
        <f>IF(AJ10&lt;10,0,+SMALL(($G10,$J10,$M10,$P10,$S10,$V10,$Y10,$AB10,$AE10,$AH10),3))</f>
        <v>0</v>
      </c>
      <c r="AN10" s="141">
        <f t="shared" si="12"/>
        <v>337</v>
      </c>
      <c r="AO10" s="141">
        <f t="shared" si="13"/>
        <v>5</v>
      </c>
    </row>
    <row r="11" spans="2:41" ht="14.4">
      <c r="B11" s="137" t="s">
        <v>62</v>
      </c>
      <c r="C11" s="138"/>
      <c r="D11" s="143" t="s">
        <v>5</v>
      </c>
      <c r="E11" s="76">
        <f>IF(VLOOKUP($B11,'Messieurs BRUT'!$B$6:$E$92,4,FALSE)="","",(VLOOKUP($B11,'Messieurs BRUT'!$B$6:$E$92,4,FALSE)))</f>
        <v>18</v>
      </c>
      <c r="F11" s="76">
        <f>IF(VLOOKUP($B11,'Messieurs NET'!$B$6:E$92,4,FALSE)="","",(VLOOKUP($B11,'Messieurs NET'!$B$6:$E$92,4,FALSE)))</f>
        <v>35</v>
      </c>
      <c r="G11" s="140">
        <f t="shared" si="0"/>
        <v>53</v>
      </c>
      <c r="H11" s="76" t="str">
        <f>IF(VLOOKUP($B11,'Messieurs BRUT'!$B$6:$F$92,5,FALSE)="","",(VLOOKUP($B11,'Messieurs BRUT'!$B$6:$F$92,5,FALSE)))</f>
        <v/>
      </c>
      <c r="I11" s="76" t="str">
        <f>IF(VLOOKUP($B11,'Messieurs NET'!$B$6:$F$92,5,FALSE)="","",(VLOOKUP($B11,'Messieurs NET'!$B$6:$F$92,5,FALSE)))</f>
        <v/>
      </c>
      <c r="J11" s="140" t="str">
        <f t="shared" si="1"/>
        <v/>
      </c>
      <c r="K11" s="76">
        <f>IF(VLOOKUP($B11,'Messieurs BRUT'!$B$6:$G$92,6,FALSE)="","",(VLOOKUP($B11,'Messieurs BRUT'!$B$6:$G$92,6,FALSE)))</f>
        <v>22</v>
      </c>
      <c r="L11" s="76">
        <f>IF(VLOOKUP($B11,'Messieurs NET'!$B$6:$G$92,6,FALSE)="","",(VLOOKUP($B11,'Messieurs NET'!$B$6:$G$92,6,FALSE)))</f>
        <v>43</v>
      </c>
      <c r="M11" s="140">
        <f t="shared" si="2"/>
        <v>65</v>
      </c>
      <c r="N11" s="76">
        <f>IF(VLOOKUP($B11,'Messieurs BRUT'!$B$6:$H$92,7,FALSE)="","",(VLOOKUP($B11,'Messieurs BRUT'!$B$6:$H$92,7,FALSE)))</f>
        <v>15</v>
      </c>
      <c r="O11" s="76">
        <f>IF(VLOOKUP($B11,'Messieurs NET'!$B$6:$H$92,7,FALSE)="","",(VLOOKUP($B11,'Messieurs NET'!$B$6:$H$92,7,FALSE)))</f>
        <v>31</v>
      </c>
      <c r="P11" s="140">
        <f t="shared" si="3"/>
        <v>46</v>
      </c>
      <c r="Q11" s="76">
        <f>IF(VLOOKUP($B11,'Messieurs BRUT'!$B$6:$J$92,8,FALSE)="","",(VLOOKUP($B11,'Messieurs BRUT'!$B$6:$J$92,8,FALSE)))</f>
        <v>17</v>
      </c>
      <c r="R11" s="76">
        <f>IF(VLOOKUP($B11,'Messieurs NET'!$B$6:$J$92,8,FALSE)="","",(VLOOKUP($B11,'Messieurs NET'!$B$6:$J$92,8,FALSE)))</f>
        <v>31</v>
      </c>
      <c r="S11" s="140">
        <f t="shared" si="4"/>
        <v>48</v>
      </c>
      <c r="T11" s="76" t="str">
        <f>IF(VLOOKUP($B11,'Messieurs BRUT'!$B$6:$J$92,9,FALSE)="","",(VLOOKUP($B11,'Messieurs BRUT'!$B$6:$J$92,9,FALSE)))</f>
        <v/>
      </c>
      <c r="U11" s="76" t="str">
        <f>IF(VLOOKUP($B11,'Messieurs NET'!$B$6:$J$92,9,FALSE)="","",(VLOOKUP($B11,'Messieurs NET'!$B$6:$J$92,9,FALSE)))</f>
        <v/>
      </c>
      <c r="V11" s="140" t="str">
        <f t="shared" si="5"/>
        <v/>
      </c>
      <c r="W11" s="76" t="str">
        <f>IF(VLOOKUP($B11,'Messieurs BRUT'!$B$6:$M$92,10,FALSE)="","",(VLOOKUP($B11,'Messieurs BRUT'!$B$6:$M$92,10,FALSE)))</f>
        <v/>
      </c>
      <c r="X11" s="76" t="str">
        <f>IF(VLOOKUP($B11,'Messieurs NET'!$B$6:$M$92,10,FALSE)="","",(VLOOKUP($B11,'Messieurs NET'!$B$6:$M$92,10,FALSE)))</f>
        <v/>
      </c>
      <c r="Y11" s="140" t="str">
        <f t="shared" si="6"/>
        <v/>
      </c>
      <c r="Z11" s="76">
        <f>IF(VLOOKUP($B11,'Messieurs BRUT'!$B$6:$L$92,11,FALSE)="","",(VLOOKUP($B11,'Messieurs BRUT'!$B$6:$L$92,11,FALSE)))</f>
        <v>21</v>
      </c>
      <c r="AA11" s="76">
        <f>IF(VLOOKUP($B11,'Messieurs NET'!$B$6:$L$92,11,FALSE)="","",(VLOOKUP($B11,'Messieurs NET'!$B$6:$L$92,11,FALSE)))</f>
        <v>37</v>
      </c>
      <c r="AB11" s="140">
        <f t="shared" si="7"/>
        <v>58</v>
      </c>
      <c r="AC11" s="76" t="str">
        <f>IF(VLOOKUP($B11,'Messieurs BRUT'!$B$6:$M$92,12,FALSE)="","",(VLOOKUP($B11,'Messieurs BRUT'!$B$6:$M$92,12,FALSE)))</f>
        <v/>
      </c>
      <c r="AD11" s="76" t="str">
        <f>IF(VLOOKUP($B11,'Messieurs NET'!$B$6:$M$92,12,FALSE)="","",(VLOOKUP($B11,'Messieurs NET'!$B$6:$M$92,12,FALSE)))</f>
        <v/>
      </c>
      <c r="AE11" s="140" t="str">
        <f t="shared" si="8"/>
        <v/>
      </c>
      <c r="AF11" s="76">
        <f>IF(VLOOKUP($B11,'Messieurs BRUT'!$B$6:$N$92,13,FALSE)="","",(VLOOKUP($B11,'Messieurs BRUT'!$B$6:$N$92,13,FALSE)))</f>
        <v>21</v>
      </c>
      <c r="AG11" s="76">
        <f>IF(VLOOKUP($B11,'Messieurs NET'!$B$6:$N$92,13,FALSE)="","",(VLOOKUP($B11,'Messieurs NET'!$B$6:$N$92,13,FALSE)))</f>
        <v>38</v>
      </c>
      <c r="AH11" s="140">
        <f t="shared" si="9"/>
        <v>59</v>
      </c>
      <c r="AI11" s="140">
        <f t="shared" si="10"/>
        <v>329</v>
      </c>
      <c r="AJ11" s="141">
        <f t="shared" si="11"/>
        <v>6</v>
      </c>
      <c r="AK11" s="141">
        <f>IF(AJ11&lt;8,0,+SMALL(($G11,$J11,$M11,$P11,$S11,$V11,$Y11,$AB11,$AE11,$AH11),1))</f>
        <v>0</v>
      </c>
      <c r="AL11" s="141">
        <f>IF(AJ11&lt;9,0,+SMALL(($G11,$J11,$M11,$P11,$S11,$V11,$Y11,$AB11,$AE11,$AH11),2))</f>
        <v>0</v>
      </c>
      <c r="AM11" s="141">
        <f>IF(AJ11&lt;10,0,+SMALL(($G11,$J11,$M11,$P11,$S11,$V11,$Y11,$AB11,$AE11,$AH11),3))</f>
        <v>0</v>
      </c>
      <c r="AN11" s="141">
        <f t="shared" si="12"/>
        <v>329</v>
      </c>
      <c r="AO11" s="141">
        <f t="shared" si="13"/>
        <v>6</v>
      </c>
    </row>
    <row r="12" spans="2:41" ht="14.4">
      <c r="B12" s="137" t="s">
        <v>22</v>
      </c>
      <c r="C12" s="138"/>
      <c r="D12" s="144" t="s">
        <v>15</v>
      </c>
      <c r="E12" s="76">
        <f>IF(VLOOKUP($B12,'Messieurs BRUT'!$B$6:$E$92,4,FALSE)="","",(VLOOKUP($B12,'Messieurs BRUT'!$B$6:$E$92,4,FALSE)))</f>
        <v>6</v>
      </c>
      <c r="F12" s="76">
        <f>IF(VLOOKUP($B12,'Messieurs NET'!$B$6:E$92,4,FALSE)="","",(VLOOKUP($B12,'Messieurs NET'!$B$6:$E$92,4,FALSE)))</f>
        <v>26</v>
      </c>
      <c r="G12" s="140">
        <f t="shared" si="0"/>
        <v>32</v>
      </c>
      <c r="H12" s="76">
        <f>IF(VLOOKUP($B12,'Messieurs BRUT'!$B$6:$F$92,5,FALSE)="","",(VLOOKUP($B12,'Messieurs BRUT'!$B$6:$F$92,5,FALSE)))</f>
        <v>7</v>
      </c>
      <c r="I12" s="76">
        <f>IF(VLOOKUP($B12,'Messieurs NET'!$B$6:$F$92,5,FALSE)="","",(VLOOKUP($B12,'Messieurs NET'!$B$6:$F$92,5,FALSE)))</f>
        <v>36</v>
      </c>
      <c r="J12" s="140">
        <f t="shared" si="1"/>
        <v>43</v>
      </c>
      <c r="K12" s="76">
        <f>IF(VLOOKUP($B12,'Messieurs BRUT'!$B$6:$G$92,6,FALSE)="","",(VLOOKUP($B12,'Messieurs BRUT'!$B$6:$G$92,6,FALSE)))</f>
        <v>7</v>
      </c>
      <c r="L12" s="76">
        <f>IF(VLOOKUP($B12,'Messieurs NET'!$B$6:$G$92,6,FALSE)="","",(VLOOKUP($B12,'Messieurs NET'!$B$6:$G$92,6,FALSE)))</f>
        <v>37</v>
      </c>
      <c r="M12" s="140">
        <f t="shared" si="2"/>
        <v>44</v>
      </c>
      <c r="N12" s="76">
        <f>IF(VLOOKUP($B12,'Messieurs BRUT'!$B$6:$H$92,7,FALSE)="","",(VLOOKUP($B12,'Messieurs BRUT'!$B$6:$H$92,7,FALSE)))</f>
        <v>10</v>
      </c>
      <c r="O12" s="76">
        <f>IF(VLOOKUP($B12,'Messieurs NET'!$B$6:$H$92,7,FALSE)="","",(VLOOKUP($B12,'Messieurs NET'!$B$6:$H$92,7,FALSE)))</f>
        <v>38</v>
      </c>
      <c r="P12" s="140">
        <f t="shared" si="3"/>
        <v>48</v>
      </c>
      <c r="Q12" s="76">
        <f>IF(VLOOKUP($B12,'Messieurs BRUT'!$B$6:$J$92,8,FALSE)="","",(VLOOKUP($B12,'Messieurs BRUT'!$B$6:$J$92,8,FALSE)))</f>
        <v>9</v>
      </c>
      <c r="R12" s="76">
        <f>IF(VLOOKUP($B12,'Messieurs NET'!$B$6:$J$92,8,FALSE)="","",(VLOOKUP($B12,'Messieurs NET'!$B$6:$J$92,8,FALSE)))</f>
        <v>33</v>
      </c>
      <c r="S12" s="140">
        <f t="shared" si="4"/>
        <v>42</v>
      </c>
      <c r="T12" s="76">
        <f>IF(VLOOKUP($B12,'Messieurs BRUT'!$B$6:$J$92,9,FALSE)="","",(VLOOKUP($B12,'Messieurs BRUT'!$B$6:$J$92,9,FALSE)))</f>
        <v>8</v>
      </c>
      <c r="U12" s="76">
        <f>IF(VLOOKUP($B12,'Messieurs NET'!$B$6:$J$92,9,FALSE)="","",(VLOOKUP($B12,'Messieurs NET'!$B$6:$J$92,9,FALSE)))</f>
        <v>38</v>
      </c>
      <c r="V12" s="140">
        <f t="shared" si="5"/>
        <v>46</v>
      </c>
      <c r="W12" s="76">
        <f>IF(VLOOKUP($B12,'Messieurs BRUT'!$B$6:$M$92,10,FALSE)="","",(VLOOKUP($B12,'Messieurs BRUT'!$B$6:$M$92,10,FALSE)))</f>
        <v>9</v>
      </c>
      <c r="X12" s="76">
        <f>IF(VLOOKUP($B12,'Messieurs NET'!$B$6:$M$92,10,FALSE)="","",(VLOOKUP($B12,'Messieurs NET'!$B$6:$M$92,10,FALSE)))</f>
        <v>36</v>
      </c>
      <c r="Y12" s="140">
        <f t="shared" si="6"/>
        <v>45</v>
      </c>
      <c r="Z12" s="76">
        <f>IF(VLOOKUP($B12,'Messieurs BRUT'!$B$6:$L$92,11,FALSE)="","",(VLOOKUP($B12,'Messieurs BRUT'!$B$6:$L$92,11,FALSE)))</f>
        <v>4</v>
      </c>
      <c r="AA12" s="76">
        <f>IF(VLOOKUP($B12,'Messieurs NET'!$B$6:$L$92,11,FALSE)="","",(VLOOKUP($B12,'Messieurs NET'!$B$6:$L$92,11,FALSE)))</f>
        <v>31</v>
      </c>
      <c r="AB12" s="140">
        <f t="shared" si="7"/>
        <v>35</v>
      </c>
      <c r="AC12" s="76">
        <f>IF(VLOOKUP($B12,'Messieurs BRUT'!$B$6:$M$92,12,FALSE)="","",(VLOOKUP($B12,'Messieurs BRUT'!$B$6:$M$92,12,FALSE)))</f>
        <v>9</v>
      </c>
      <c r="AD12" s="76">
        <f>IF(VLOOKUP($B12,'Messieurs NET'!$B$6:$M$92,12,FALSE)="","",(VLOOKUP($B12,'Messieurs NET'!$B$6:$M$92,12,FALSE)))</f>
        <v>37</v>
      </c>
      <c r="AE12" s="140">
        <f t="shared" si="8"/>
        <v>46</v>
      </c>
      <c r="AF12" s="76">
        <f>IF(VLOOKUP($B12,'Messieurs BRUT'!$B$6:$N$92,13,FALSE)="","",(VLOOKUP($B12,'Messieurs BRUT'!$B$6:$N$92,13,FALSE)))</f>
        <v>13</v>
      </c>
      <c r="AG12" s="76">
        <f>IF(VLOOKUP($B12,'Messieurs NET'!$B$6:$N$92,13,FALSE)="","",(VLOOKUP($B12,'Messieurs NET'!$B$6:$N$92,13,FALSE)))</f>
        <v>44</v>
      </c>
      <c r="AH12" s="140">
        <f t="shared" si="9"/>
        <v>57</v>
      </c>
      <c r="AI12" s="140">
        <f t="shared" si="10"/>
        <v>438</v>
      </c>
      <c r="AJ12" s="141">
        <f t="shared" si="11"/>
        <v>10</v>
      </c>
      <c r="AK12" s="141">
        <f>IF(AJ12&lt;8,0,+SMALL(($G12,$J12,$M12,$P12,$S12,$V12,$Y12,$AB12,$AE12,$AH12),1))</f>
        <v>32</v>
      </c>
      <c r="AL12" s="141">
        <f>IF(AJ12&lt;9,0,+SMALL(($G12,$J12,$M12,$P12,$S12,$V12,$Y12,$AB12,$AE12,$AH12),2))</f>
        <v>35</v>
      </c>
      <c r="AM12" s="141">
        <f>IF(AJ12&lt;10,0,+SMALL(($G12,$J12,$M12,$P12,$S12,$V12,$Y12,$AB12,$AE12,$AH12),3))</f>
        <v>42</v>
      </c>
      <c r="AN12" s="141">
        <f t="shared" si="12"/>
        <v>329</v>
      </c>
      <c r="AO12" s="141">
        <f t="shared" si="13"/>
        <v>6</v>
      </c>
    </row>
    <row r="13" spans="2:41" ht="14.4">
      <c r="B13" s="137" t="s">
        <v>37</v>
      </c>
      <c r="C13" s="76"/>
      <c r="D13" s="129" t="s">
        <v>5</v>
      </c>
      <c r="E13" s="76" t="str">
        <f>IF(VLOOKUP($B13,'Messieurs BRUT'!$B$6:$E$92,4,FALSE)="","",(VLOOKUP($B13,'Messieurs BRUT'!$B$6:$E$92,4,FALSE)))</f>
        <v/>
      </c>
      <c r="F13" s="76" t="str">
        <f>IF(VLOOKUP($B13,'Messieurs NET'!$B$6:E$92,4,FALSE)="","",(VLOOKUP($B13,'Messieurs NET'!$B$6:$E$92,4,FALSE)))</f>
        <v/>
      </c>
      <c r="G13" s="140" t="str">
        <f t="shared" si="0"/>
        <v/>
      </c>
      <c r="H13" s="76">
        <f>IF(VLOOKUP($B13,'Messieurs BRUT'!$B$6:$F$92,5,FALSE)="","",(VLOOKUP($B13,'Messieurs BRUT'!$B$6:$F$92,5,FALSE)))</f>
        <v>19</v>
      </c>
      <c r="I13" s="76">
        <f>IF(VLOOKUP($B13,'Messieurs NET'!$B$6:$F$92,5,FALSE)="","",(VLOOKUP($B13,'Messieurs NET'!$B$6:$F$92,5,FALSE)))</f>
        <v>36</v>
      </c>
      <c r="J13" s="140">
        <f t="shared" si="1"/>
        <v>55</v>
      </c>
      <c r="K13" s="76">
        <f>IF(VLOOKUP($B13,'Messieurs BRUT'!$B$6:$G$92,6,FALSE)="","",(VLOOKUP($B13,'Messieurs BRUT'!$B$6:$G$92,6,FALSE)))</f>
        <v>14</v>
      </c>
      <c r="L13" s="76">
        <f>IF(VLOOKUP($B13,'Messieurs NET'!$B$6:$G$92,6,FALSE)="","",(VLOOKUP($B13,'Messieurs NET'!$B$6:$G$92,6,FALSE)))</f>
        <v>29</v>
      </c>
      <c r="M13" s="140">
        <f t="shared" si="2"/>
        <v>43</v>
      </c>
      <c r="N13" s="76">
        <f>IF(VLOOKUP($B13,'Messieurs BRUT'!$B$6:$H$92,7,FALSE)="","",(VLOOKUP($B13,'Messieurs BRUT'!$B$6:$H$92,7,FALSE)))</f>
        <v>19</v>
      </c>
      <c r="O13" s="76">
        <f>IF(VLOOKUP($B13,'Messieurs NET'!$B$6:$H$92,7,FALSE)="","",(VLOOKUP($B13,'Messieurs NET'!$B$6:$H$92,7,FALSE)))</f>
        <v>34</v>
      </c>
      <c r="P13" s="140">
        <f t="shared" si="3"/>
        <v>53</v>
      </c>
      <c r="Q13" s="76">
        <f>IF(VLOOKUP($B13,'Messieurs BRUT'!$B$6:$J$92,8,FALSE)="","",(VLOOKUP($B13,'Messieurs BRUT'!$B$6:$J$92,8,FALSE)))</f>
        <v>23</v>
      </c>
      <c r="R13" s="76">
        <f>IF(VLOOKUP($B13,'Messieurs NET'!$B$6:$J$92,8,FALSE)="","",(VLOOKUP($B13,'Messieurs NET'!$B$6:$J$92,8,FALSE)))</f>
        <v>41</v>
      </c>
      <c r="S13" s="140">
        <f t="shared" si="4"/>
        <v>64</v>
      </c>
      <c r="T13" s="76">
        <f>IF(VLOOKUP($B13,'Messieurs BRUT'!$B$6:$J$92,9,FALSE)="","",(VLOOKUP($B13,'Messieurs BRUT'!$B$6:$J$92,9,FALSE)))</f>
        <v>14</v>
      </c>
      <c r="U13" s="76">
        <f>IF(VLOOKUP($B13,'Messieurs NET'!$B$6:$J$92,9,FALSE)="","",(VLOOKUP($B13,'Messieurs NET'!$B$6:$J$92,9,FALSE)))</f>
        <v>28</v>
      </c>
      <c r="V13" s="140">
        <f t="shared" si="5"/>
        <v>42</v>
      </c>
      <c r="W13" s="76" t="str">
        <f>IF(VLOOKUP($B13,'Messieurs BRUT'!$B$6:$M$92,10,FALSE)="","",(VLOOKUP($B13,'Messieurs BRUT'!$B$6:$M$92,10,FALSE)))</f>
        <v/>
      </c>
      <c r="X13" s="76" t="str">
        <f>IF(VLOOKUP($B13,'Messieurs NET'!$B$6:$M$92,10,FALSE)="","",(VLOOKUP($B13,'Messieurs NET'!$B$6:$M$92,10,FALSE)))</f>
        <v/>
      </c>
      <c r="Y13" s="140" t="str">
        <f t="shared" si="6"/>
        <v/>
      </c>
      <c r="Z13" s="76">
        <f>IF(VLOOKUP($B13,'Messieurs BRUT'!$B$6:$L$92,11,FALSE)="","",(VLOOKUP($B13,'Messieurs BRUT'!$B$6:$L$92,11,FALSE)))</f>
        <v>9</v>
      </c>
      <c r="AA13" s="76">
        <f>IF(VLOOKUP($B13,'Messieurs NET'!$B$6:$L$92,11,FALSE)="","",(VLOOKUP($B13,'Messieurs NET'!$B$6:$L$92,11,FALSE)))</f>
        <v>21</v>
      </c>
      <c r="AB13" s="140">
        <f t="shared" si="7"/>
        <v>30</v>
      </c>
      <c r="AC13" s="76" t="str">
        <f>IF(VLOOKUP($B13,'Messieurs BRUT'!$B$6:$M$92,12,FALSE)="","",(VLOOKUP($B13,'Messieurs BRUT'!$B$6:$M$92,12,FALSE)))</f>
        <v/>
      </c>
      <c r="AD13" s="76" t="str">
        <f>IF(VLOOKUP($B13,'Messieurs NET'!$B$6:$M$92,12,FALSE)="","",(VLOOKUP($B13,'Messieurs NET'!$B$6:$M$92,12,FALSE)))</f>
        <v/>
      </c>
      <c r="AE13" s="140" t="str">
        <f t="shared" si="8"/>
        <v/>
      </c>
      <c r="AF13" s="76">
        <f>IF(VLOOKUP($B13,'Messieurs BRUT'!$B$6:$N$92,13,FALSE)="","",(VLOOKUP($B13,'Messieurs BRUT'!$B$6:$N$92,13,FALSE)))</f>
        <v>14</v>
      </c>
      <c r="AG13" s="76">
        <f>IF(VLOOKUP($B13,'Messieurs NET'!$B$6:$N$92,13,FALSE)="","",(VLOOKUP($B13,'Messieurs NET'!$B$6:$N$92,13,FALSE)))</f>
        <v>27</v>
      </c>
      <c r="AH13" s="140">
        <f t="shared" si="9"/>
        <v>41</v>
      </c>
      <c r="AI13" s="140">
        <f t="shared" si="10"/>
        <v>328</v>
      </c>
      <c r="AJ13" s="141">
        <f t="shared" si="11"/>
        <v>7</v>
      </c>
      <c r="AK13" s="141">
        <f>IF(AJ13&lt;8,0,+SMALL(($G13,$J13,$M13,$P13,$S13,$V13,$Y13,$AB13,$AE13,$AH13),1))</f>
        <v>0</v>
      </c>
      <c r="AL13" s="141">
        <f>IF(AJ13&lt;9,0,+SMALL(($G13,$J13,$M13,$P13,$S13,$V13,$Y13,$AB13,$AE13,$AH13),2))</f>
        <v>0</v>
      </c>
      <c r="AM13" s="141">
        <f>IF(AJ13&lt;10,0,+SMALL(($G13,$J13,$M13,$P13,$S13,$V13,$Y13,$AB13,$AE13,$AH13),3))</f>
        <v>0</v>
      </c>
      <c r="AN13" s="141">
        <f t="shared" si="12"/>
        <v>328</v>
      </c>
      <c r="AO13" s="141">
        <f t="shared" si="13"/>
        <v>8</v>
      </c>
    </row>
    <row r="14" spans="2:41" ht="14.4">
      <c r="B14" s="137" t="s">
        <v>4</v>
      </c>
      <c r="C14" s="138"/>
      <c r="D14" s="143" t="s">
        <v>5</v>
      </c>
      <c r="E14" s="76">
        <f>IF(VLOOKUP($B14,'Messieurs BRUT'!$B$6:$E$92,4,FALSE)="","",(VLOOKUP($B14,'Messieurs BRUT'!$B$6:$E$92,4,FALSE)))</f>
        <v>13</v>
      </c>
      <c r="F14" s="76">
        <f>IF(VLOOKUP($B14,'Messieurs NET'!$B$6:E$92,4,FALSE)="","",(VLOOKUP($B14,'Messieurs NET'!$B$6:$E$92,4,FALSE)))</f>
        <v>28</v>
      </c>
      <c r="G14" s="140">
        <f t="shared" si="0"/>
        <v>41</v>
      </c>
      <c r="H14" s="76" t="str">
        <f>IF(VLOOKUP($B14,'Messieurs BRUT'!$B$6:$F$92,5,FALSE)="","",(VLOOKUP($B14,'Messieurs BRUT'!$B$6:$F$92,5,FALSE)))</f>
        <v/>
      </c>
      <c r="I14" s="76" t="str">
        <f>IF(VLOOKUP($B14,'Messieurs NET'!$B$6:$F$92,5,FALSE)="","",(VLOOKUP($B14,'Messieurs NET'!$B$6:$F$92,5,FALSE)))</f>
        <v/>
      </c>
      <c r="J14" s="140" t="str">
        <f t="shared" si="1"/>
        <v/>
      </c>
      <c r="K14" s="76">
        <f>IF(VLOOKUP($B14,'Messieurs BRUT'!$B$6:$G$92,6,FALSE)="","",(VLOOKUP($B14,'Messieurs BRUT'!$B$6:$G$92,6,FALSE)))</f>
        <v>12</v>
      </c>
      <c r="L14" s="76">
        <f>IF(VLOOKUP($B14,'Messieurs NET'!$B$6:$G$92,6,FALSE)="","",(VLOOKUP($B14,'Messieurs NET'!$B$6:$G$92,6,FALSE)))</f>
        <v>34</v>
      </c>
      <c r="M14" s="140">
        <f t="shared" si="2"/>
        <v>46</v>
      </c>
      <c r="N14" s="76">
        <f>IF(VLOOKUP($B14,'Messieurs BRUT'!$B$6:$H$92,7,FALSE)="","",(VLOOKUP($B14,'Messieurs BRUT'!$B$6:$H$92,7,FALSE)))</f>
        <v>7</v>
      </c>
      <c r="O14" s="76">
        <f>IF(VLOOKUP($B14,'Messieurs NET'!$B$6:$H$92,7,FALSE)="","",(VLOOKUP($B14,'Messieurs NET'!$B$6:$H$92,7,FALSE)))</f>
        <v>24</v>
      </c>
      <c r="P14" s="140">
        <f t="shared" si="3"/>
        <v>31</v>
      </c>
      <c r="Q14" s="76">
        <f>IF(VLOOKUP($B14,'Messieurs BRUT'!$B$6:$J$92,8,FALSE)="","",(VLOOKUP($B14,'Messieurs BRUT'!$B$6:$J$92,8,FALSE)))</f>
        <v>14</v>
      </c>
      <c r="R14" s="76">
        <f>IF(VLOOKUP($B14,'Messieurs NET'!$B$6:$J$92,8,FALSE)="","",(VLOOKUP($B14,'Messieurs NET'!$B$6:$J$92,8,FALSE)))</f>
        <v>37</v>
      </c>
      <c r="S14" s="140">
        <f t="shared" si="4"/>
        <v>51</v>
      </c>
      <c r="T14" s="76">
        <f>IF(VLOOKUP($B14,'Messieurs BRUT'!$B$6:$J$92,9,FALSE)="","",(VLOOKUP($B14,'Messieurs BRUT'!$B$6:$J$92,9,FALSE)))</f>
        <v>10</v>
      </c>
      <c r="U14" s="76">
        <f>IF(VLOOKUP($B14,'Messieurs NET'!$B$6:$J$92,9,FALSE)="","",(VLOOKUP($B14,'Messieurs NET'!$B$6:$J$92,9,FALSE)))</f>
        <v>32</v>
      </c>
      <c r="V14" s="140">
        <f t="shared" si="5"/>
        <v>42</v>
      </c>
      <c r="W14" s="76">
        <f>IF(VLOOKUP($B14,'Messieurs BRUT'!$B$6:$M$92,10,FALSE)="","",(VLOOKUP($B14,'Messieurs BRUT'!$B$6:$M$92,10,FALSE)))</f>
        <v>10</v>
      </c>
      <c r="X14" s="76">
        <f>IF(VLOOKUP($B14,'Messieurs NET'!$B$6:$M$92,10,FALSE)="","",(VLOOKUP($B14,'Messieurs NET'!$B$6:$M$92,10,FALSE)))</f>
        <v>32</v>
      </c>
      <c r="Y14" s="140">
        <f t="shared" si="6"/>
        <v>42</v>
      </c>
      <c r="Z14" s="76">
        <f>IF(VLOOKUP($B14,'Messieurs BRUT'!$B$6:$L$92,11,FALSE)="","",(VLOOKUP($B14,'Messieurs BRUT'!$B$6:$L$92,11,FALSE)))</f>
        <v>13</v>
      </c>
      <c r="AA14" s="76">
        <f>IF(VLOOKUP($B14,'Messieurs NET'!$B$6:$L$92,11,FALSE)="","",(VLOOKUP($B14,'Messieurs NET'!$B$6:$L$92,11,FALSE)))</f>
        <v>34</v>
      </c>
      <c r="AB14" s="140">
        <f t="shared" si="7"/>
        <v>47</v>
      </c>
      <c r="AC14" s="76">
        <f>IF(VLOOKUP($B14,'Messieurs BRUT'!$B$6:$M$92,12,FALSE)="","",(VLOOKUP($B14,'Messieurs BRUT'!$B$6:$M$92,12,FALSE)))</f>
        <v>18</v>
      </c>
      <c r="AD14" s="76">
        <f>IF(VLOOKUP($B14,'Messieurs NET'!$B$6:$M$92,12,FALSE)="","",(VLOOKUP($B14,'Messieurs NET'!$B$6:$M$92,12,FALSE)))</f>
        <v>36</v>
      </c>
      <c r="AE14" s="140">
        <f t="shared" si="8"/>
        <v>54</v>
      </c>
      <c r="AF14" s="76">
        <f>IF(VLOOKUP($B14,'Messieurs BRUT'!$B$6:$N$92,13,FALSE)="","",(VLOOKUP($B14,'Messieurs BRUT'!$B$6:$N$92,13,FALSE)))</f>
        <v>11</v>
      </c>
      <c r="AG14" s="76">
        <f>IF(VLOOKUP($B14,'Messieurs NET'!$B$6:$N$92,13,FALSE)="","",(VLOOKUP($B14,'Messieurs NET'!$B$6:$N$92,13,FALSE)))</f>
        <v>31</v>
      </c>
      <c r="AH14" s="140">
        <f t="shared" si="9"/>
        <v>42</v>
      </c>
      <c r="AI14" s="140">
        <f t="shared" si="10"/>
        <v>396</v>
      </c>
      <c r="AJ14" s="141">
        <f t="shared" si="11"/>
        <v>9</v>
      </c>
      <c r="AK14" s="141">
        <f>IF(AJ14&lt;8,0,+SMALL(($G14,$J14,$M14,$P14,$S14,$V14,$Y14,$AB14,$AE14,$AH14),1))</f>
        <v>31</v>
      </c>
      <c r="AL14" s="141">
        <f>IF(AJ14&lt;9,0,+SMALL(($G14,$J14,$M14,$P14,$S14,$V14,$Y14,$AB14,$AE14,$AH14),2))</f>
        <v>41</v>
      </c>
      <c r="AM14" s="141">
        <f>IF(AJ14&lt;10,0,+SMALL(($G14,$J14,$M14,$P14,$S14,$V14,$Y14,$AB14,$AE14,$AH14),3))</f>
        <v>0</v>
      </c>
      <c r="AN14" s="141">
        <f t="shared" si="12"/>
        <v>324</v>
      </c>
      <c r="AO14" s="141">
        <f t="shared" si="13"/>
        <v>9</v>
      </c>
    </row>
    <row r="15" spans="2:41" ht="14.4">
      <c r="B15" s="137" t="s">
        <v>24</v>
      </c>
      <c r="C15" s="138"/>
      <c r="D15" s="139" t="s">
        <v>11</v>
      </c>
      <c r="E15" s="76">
        <f>IF(VLOOKUP($B15,'Messieurs BRUT'!$B$6:$E$92,4,FALSE)="","",(VLOOKUP($B15,'Messieurs BRUT'!$B$6:$E$92,4,FALSE)))</f>
        <v>12</v>
      </c>
      <c r="F15" s="76">
        <f>IF(VLOOKUP($B15,'Messieurs NET'!$B$6:E$92,4,FALSE)="","",(VLOOKUP($B15,'Messieurs NET'!$B$6:$E$92,4,FALSE)))</f>
        <v>25</v>
      </c>
      <c r="G15" s="140">
        <f t="shared" si="0"/>
        <v>37</v>
      </c>
      <c r="H15" s="76">
        <f>IF(VLOOKUP($B15,'Messieurs BRUT'!$B$6:$F$92,5,FALSE)="","",(VLOOKUP($B15,'Messieurs BRUT'!$B$6:$F$92,5,FALSE)))</f>
        <v>14</v>
      </c>
      <c r="I15" s="76">
        <f>IF(VLOOKUP($B15,'Messieurs NET'!$B$6:$F$92,5,FALSE)="","",(VLOOKUP($B15,'Messieurs NET'!$B$6:$F$92,5,FALSE)))</f>
        <v>31</v>
      </c>
      <c r="J15" s="140">
        <f t="shared" si="1"/>
        <v>45</v>
      </c>
      <c r="K15" s="76">
        <f>IF(VLOOKUP($B15,'Messieurs BRUT'!$B$6:$G$92,6,FALSE)="","",(VLOOKUP($B15,'Messieurs BRUT'!$B$6:$G$92,6,FALSE)))</f>
        <v>14</v>
      </c>
      <c r="L15" s="76">
        <f>IF(VLOOKUP($B15,'Messieurs NET'!$B$6:$G$92,6,FALSE)="","",(VLOOKUP($B15,'Messieurs NET'!$B$6:$G$92,6,FALSE)))</f>
        <v>31</v>
      </c>
      <c r="M15" s="140">
        <f t="shared" si="2"/>
        <v>45</v>
      </c>
      <c r="N15" s="76" t="str">
        <f>IF(VLOOKUP($B15,'Messieurs BRUT'!$B$6:$H$92,7,FALSE)="","",(VLOOKUP($B15,'Messieurs BRUT'!$B$6:$H$92,7,FALSE)))</f>
        <v/>
      </c>
      <c r="O15" s="76" t="str">
        <f>IF(VLOOKUP($B15,'Messieurs NET'!$B$6:$H$92,7,FALSE)="","",(VLOOKUP($B15,'Messieurs NET'!$B$6:$H$92,7,FALSE)))</f>
        <v/>
      </c>
      <c r="P15" s="140" t="str">
        <f t="shared" si="3"/>
        <v/>
      </c>
      <c r="Q15" s="76">
        <f>IF(VLOOKUP($B15,'Messieurs BRUT'!$B$6:$J$92,8,FALSE)="","",(VLOOKUP($B15,'Messieurs BRUT'!$B$6:$J$92,8,FALSE)))</f>
        <v>17</v>
      </c>
      <c r="R15" s="76">
        <f>IF(VLOOKUP($B15,'Messieurs NET'!$B$6:$J$92,8,FALSE)="","",(VLOOKUP($B15,'Messieurs NET'!$B$6:$J$92,8,FALSE)))</f>
        <v>37</v>
      </c>
      <c r="S15" s="140">
        <f t="shared" si="4"/>
        <v>54</v>
      </c>
      <c r="T15" s="76" t="str">
        <f>IF(VLOOKUP($B15,'Messieurs BRUT'!$B$6:$J$92,9,FALSE)="","",(VLOOKUP($B15,'Messieurs BRUT'!$B$6:$J$92,9,FALSE)))</f>
        <v/>
      </c>
      <c r="U15" s="76" t="str">
        <f>IF(VLOOKUP($B15,'Messieurs NET'!$B$6:$J$92,9,FALSE)="","",(VLOOKUP($B15,'Messieurs NET'!$B$6:$J$92,9,FALSE)))</f>
        <v/>
      </c>
      <c r="V15" s="140" t="str">
        <f t="shared" si="5"/>
        <v/>
      </c>
      <c r="W15" s="76">
        <f>IF(VLOOKUP($B15,'Messieurs BRUT'!$B$6:$M$92,10,FALSE)="","",(VLOOKUP($B15,'Messieurs BRUT'!$B$6:$M$92,10,FALSE)))</f>
        <v>12</v>
      </c>
      <c r="X15" s="76">
        <f>IF(VLOOKUP($B15,'Messieurs NET'!$B$6:$M$92,10,FALSE)="","",(VLOOKUP($B15,'Messieurs NET'!$B$6:$M$92,10,FALSE)))</f>
        <v>30</v>
      </c>
      <c r="Y15" s="140">
        <f t="shared" si="6"/>
        <v>42</v>
      </c>
      <c r="Z15" s="76">
        <f>IF(VLOOKUP($B15,'Messieurs BRUT'!$B$6:$L$92,11,FALSE)="","",(VLOOKUP($B15,'Messieurs BRUT'!$B$6:$L$92,11,FALSE)))</f>
        <v>11</v>
      </c>
      <c r="AA15" s="76">
        <f>IF(VLOOKUP($B15,'Messieurs NET'!$B$6:$L$92,11,FALSE)="","",(VLOOKUP($B15,'Messieurs NET'!$B$6:$L$92,11,FALSE)))</f>
        <v>31</v>
      </c>
      <c r="AB15" s="140">
        <f t="shared" si="7"/>
        <v>42</v>
      </c>
      <c r="AC15" s="76" t="str">
        <f>IF(VLOOKUP($B15,'Messieurs BRUT'!$B$6:$M$92,12,FALSE)="","",(VLOOKUP($B15,'Messieurs BRUT'!$B$6:$M$92,12,FALSE)))</f>
        <v/>
      </c>
      <c r="AD15" s="76" t="str">
        <f>IF(VLOOKUP($B15,'Messieurs NET'!$B$6:$M$92,12,FALSE)="","",(VLOOKUP($B15,'Messieurs NET'!$B$6:$M$92,12,FALSE)))</f>
        <v/>
      </c>
      <c r="AE15" s="140" t="str">
        <f t="shared" si="8"/>
        <v/>
      </c>
      <c r="AF15" s="76">
        <f>IF(VLOOKUP($B15,'Messieurs BRUT'!$B$6:$N$92,13,FALSE)="","",(VLOOKUP($B15,'Messieurs BRUT'!$B$6:$N$92,13,FALSE)))</f>
        <v>17</v>
      </c>
      <c r="AG15" s="76">
        <f>IF(VLOOKUP($B15,'Messieurs NET'!$B$6:$N$92,13,FALSE)="","",(VLOOKUP($B15,'Messieurs NET'!$B$6:$N$92,13,FALSE)))</f>
        <v>37</v>
      </c>
      <c r="AH15" s="140">
        <f t="shared" si="9"/>
        <v>54</v>
      </c>
      <c r="AI15" s="140">
        <f t="shared" si="10"/>
        <v>319</v>
      </c>
      <c r="AJ15" s="141">
        <f t="shared" si="11"/>
        <v>7</v>
      </c>
      <c r="AK15" s="141">
        <f>IF(AJ15&lt;8,0,+SMALL(($G15,$J15,$M15,$P15,$S15,$V15,$Y15,$AB15,$AE15,$AH15),1))</f>
        <v>0</v>
      </c>
      <c r="AL15" s="141">
        <f>IF(AJ15&lt;9,0,+SMALL(($G15,$J15,$M15,$P15,$S15,$V15,$Y15,$AB15,$AE15,$AH15),2))</f>
        <v>0</v>
      </c>
      <c r="AM15" s="141">
        <f>IF(AJ15&lt;10,0,+SMALL(($G15,$J15,$M15,$P15,$S15,$V15,$Y15,$AB15,$AE15,$AH15),3))</f>
        <v>0</v>
      </c>
      <c r="AN15" s="141">
        <f t="shared" si="12"/>
        <v>319</v>
      </c>
      <c r="AO15" s="141">
        <f t="shared" si="13"/>
        <v>10</v>
      </c>
    </row>
    <row r="16" spans="2:41" ht="14.4">
      <c r="B16" s="137" t="s">
        <v>108</v>
      </c>
      <c r="C16" s="138"/>
      <c r="D16" s="142" t="s">
        <v>36</v>
      </c>
      <c r="E16" s="76">
        <f>IF(VLOOKUP($B16,'Messieurs BRUT'!$B$6:$E$92,4,FALSE)="","",(VLOOKUP($B16,'Messieurs BRUT'!$B$6:$E$92,4,FALSE)))</f>
        <v>16</v>
      </c>
      <c r="F16" s="76">
        <f>IF(VLOOKUP($B16,'Messieurs NET'!$B$6:E$92,4,FALSE)="","",(VLOOKUP($B16,'Messieurs NET'!$B$6:$E$92,4,FALSE)))</f>
        <v>29</v>
      </c>
      <c r="G16" s="140">
        <f t="shared" si="0"/>
        <v>45</v>
      </c>
      <c r="H16" s="76">
        <f>IF(VLOOKUP($B16,'Messieurs BRUT'!$B$6:$F$92,5,FALSE)="","",(VLOOKUP($B16,'Messieurs BRUT'!$B$6:$F$92,5,FALSE)))</f>
        <v>13</v>
      </c>
      <c r="I16" s="76">
        <f>IF(VLOOKUP($B16,'Messieurs NET'!$B$6:$F$92,5,FALSE)="","",(VLOOKUP($B16,'Messieurs NET'!$B$6:$F$92,5,FALSE)))</f>
        <v>26</v>
      </c>
      <c r="J16" s="140">
        <f t="shared" si="1"/>
        <v>39</v>
      </c>
      <c r="K16" s="76">
        <f>IF(VLOOKUP($B16,'Messieurs BRUT'!$B$6:$G$92,6,FALSE)="","",(VLOOKUP($B16,'Messieurs BRUT'!$B$6:$G$92,6,FALSE)))</f>
        <v>15</v>
      </c>
      <c r="L16" s="76">
        <f>IF(VLOOKUP($B16,'Messieurs NET'!$B$6:$G$92,6,FALSE)="","",(VLOOKUP($B16,'Messieurs NET'!$B$6:$G$92,6,FALSE)))</f>
        <v>30</v>
      </c>
      <c r="M16" s="140">
        <f t="shared" si="2"/>
        <v>45</v>
      </c>
      <c r="N16" s="76">
        <f>IF(VLOOKUP($B16,'Messieurs BRUT'!$B$6:$H$92,7,FALSE)="","",(VLOOKUP($B16,'Messieurs BRUT'!$B$6:$H$92,7,FALSE)))</f>
        <v>11</v>
      </c>
      <c r="O16" s="76">
        <f>IF(VLOOKUP($B16,'Messieurs NET'!$B$6:$H$92,7,FALSE)="","",(VLOOKUP($B16,'Messieurs NET'!$B$6:$H$92,7,FALSE)))</f>
        <v>22</v>
      </c>
      <c r="P16" s="140">
        <f t="shared" si="3"/>
        <v>33</v>
      </c>
      <c r="Q16" s="76">
        <f>IF(VLOOKUP($B16,'Messieurs BRUT'!$B$6:$J$92,8,FALSE)="","",(VLOOKUP($B16,'Messieurs BRUT'!$B$6:$J$92,8,FALSE)))</f>
        <v>19</v>
      </c>
      <c r="R16" s="76">
        <f>IF(VLOOKUP($B16,'Messieurs NET'!$B$6:$J$92,8,FALSE)="","",(VLOOKUP($B16,'Messieurs NET'!$B$6:$J$92,8,FALSE)))</f>
        <v>33</v>
      </c>
      <c r="S16" s="140">
        <f t="shared" si="4"/>
        <v>52</v>
      </c>
      <c r="T16" s="76" t="str">
        <f>IF(VLOOKUP($B16,'Messieurs BRUT'!$B$6:$J$92,9,FALSE)="","",(VLOOKUP($B16,'Messieurs BRUT'!$B$6:$J$92,9,FALSE)))</f>
        <v/>
      </c>
      <c r="U16" s="76" t="str">
        <f>IF(VLOOKUP($B16,'Messieurs NET'!$B$6:$J$92,9,FALSE)="","",(VLOOKUP($B16,'Messieurs NET'!$B$6:$J$92,9,FALSE)))</f>
        <v/>
      </c>
      <c r="V16" s="140" t="str">
        <f t="shared" si="5"/>
        <v/>
      </c>
      <c r="W16" s="76" t="str">
        <f>IF(VLOOKUP($B16,'Messieurs BRUT'!$B$6:$M$92,10,FALSE)="","",(VLOOKUP($B16,'Messieurs BRUT'!$B$6:$M$92,10,FALSE)))</f>
        <v/>
      </c>
      <c r="X16" s="76" t="str">
        <f>IF(VLOOKUP($B16,'Messieurs NET'!$B$6:$M$92,10,FALSE)="","",(VLOOKUP($B16,'Messieurs NET'!$B$6:$M$92,10,FALSE)))</f>
        <v/>
      </c>
      <c r="Y16" s="140" t="str">
        <f t="shared" si="6"/>
        <v/>
      </c>
      <c r="Z16" s="76">
        <f>IF(VLOOKUP($B16,'Messieurs BRUT'!$B$6:$L$92,11,FALSE)="","",(VLOOKUP($B16,'Messieurs BRUT'!$B$6:$L$92,11,FALSE)))</f>
        <v>16</v>
      </c>
      <c r="AA16" s="76">
        <f>IF(VLOOKUP($B16,'Messieurs NET'!$B$6:$L$92,11,FALSE)="","",(VLOOKUP($B16,'Messieurs NET'!$B$6:$L$92,11,FALSE)))</f>
        <v>30</v>
      </c>
      <c r="AB16" s="140">
        <f t="shared" si="7"/>
        <v>46</v>
      </c>
      <c r="AC16" s="76">
        <f>IF(VLOOKUP($B16,'Messieurs BRUT'!$B$6:$M$92,12,FALSE)="","",(VLOOKUP($B16,'Messieurs BRUT'!$B$6:$M$92,12,FALSE)))</f>
        <v>16</v>
      </c>
      <c r="AD16" s="76">
        <f>IF(VLOOKUP($B16,'Messieurs NET'!$B$6:$M$92,12,FALSE)="","",(VLOOKUP($B16,'Messieurs NET'!$B$6:$M$92,12,FALSE)))</f>
        <v>30</v>
      </c>
      <c r="AE16" s="140">
        <f t="shared" si="8"/>
        <v>46</v>
      </c>
      <c r="AF16" s="76">
        <f>IF(VLOOKUP($B16,'Messieurs BRUT'!$B$6:$N$92,13,FALSE)="","",(VLOOKUP($B16,'Messieurs BRUT'!$B$6:$N$92,13,FALSE)))</f>
        <v>14</v>
      </c>
      <c r="AG16" s="76">
        <f>IF(VLOOKUP($B16,'Messieurs NET'!$B$6:$N$92,13,FALSE)="","",(VLOOKUP($B16,'Messieurs NET'!$B$6:$N$92,13,FALSE)))</f>
        <v>29</v>
      </c>
      <c r="AH16" s="140">
        <f t="shared" si="9"/>
        <v>43</v>
      </c>
      <c r="AI16" s="140">
        <f t="shared" si="10"/>
        <v>349</v>
      </c>
      <c r="AJ16" s="141">
        <f t="shared" si="11"/>
        <v>8</v>
      </c>
      <c r="AK16" s="141">
        <f>IF(AJ16&lt;8,0,+SMALL(($G16,$J16,$M16,$P16,$S16,$V16,$Y16,$AB16,$AE16,$AH16),1))</f>
        <v>33</v>
      </c>
      <c r="AL16" s="141">
        <f>IF(AJ16&lt;9,0,+SMALL(($G16,$J16,$M16,$P16,$S16,$V16,$Y16,$AB16,$AE16,$AH16),2))</f>
        <v>0</v>
      </c>
      <c r="AM16" s="141">
        <f>IF(AJ16&lt;10,0,+SMALL(($G16,$J16,$M16,$P16,$S16,$V16,$Y16,$AB16,$AE16,$AH16),3))</f>
        <v>0</v>
      </c>
      <c r="AN16" s="141">
        <f t="shared" si="12"/>
        <v>316</v>
      </c>
      <c r="AO16" s="141">
        <f t="shared" si="13"/>
        <v>11</v>
      </c>
    </row>
    <row r="17" spans="2:41" ht="14.4">
      <c r="B17" s="137" t="s">
        <v>58</v>
      </c>
      <c r="C17" s="138"/>
      <c r="D17" s="142" t="s">
        <v>36</v>
      </c>
      <c r="E17" s="76">
        <f>IF(VLOOKUP($B17,'Messieurs BRUT'!$B$6:$E$92,4,FALSE)="","",(VLOOKUP($B17,'Messieurs BRUT'!$B$6:$E$92,4,FALSE)))</f>
        <v>13</v>
      </c>
      <c r="F17" s="76">
        <f>IF(VLOOKUP($B17,'Messieurs NET'!$B$6:E$92,4,FALSE)="","",(VLOOKUP($B17,'Messieurs NET'!$B$6:$E$92,4,FALSE)))</f>
        <v>32</v>
      </c>
      <c r="G17" s="140">
        <f t="shared" si="0"/>
        <v>45</v>
      </c>
      <c r="H17" s="76">
        <f>IF(VLOOKUP($B17,'Messieurs BRUT'!$B$6:$F$92,5,FALSE)="","",(VLOOKUP($B17,'Messieurs BRUT'!$B$6:$F$92,5,FALSE)))</f>
        <v>13</v>
      </c>
      <c r="I17" s="76">
        <f>IF(VLOOKUP($B17,'Messieurs NET'!$B$6:$F$92,5,FALSE)="","",(VLOOKUP($B17,'Messieurs NET'!$B$6:$F$92,5,FALSE)))</f>
        <v>35</v>
      </c>
      <c r="J17" s="140">
        <f t="shared" si="1"/>
        <v>48</v>
      </c>
      <c r="K17" s="76">
        <f>IF(VLOOKUP($B17,'Messieurs BRUT'!$B$6:$G$92,6,FALSE)="","",(VLOOKUP($B17,'Messieurs BRUT'!$B$6:$G$92,6,FALSE)))</f>
        <v>12</v>
      </c>
      <c r="L17" s="76">
        <f>IF(VLOOKUP($B17,'Messieurs NET'!$B$6:$G$92,6,FALSE)="","",(VLOOKUP($B17,'Messieurs NET'!$B$6:$G$92,6,FALSE)))</f>
        <v>38</v>
      </c>
      <c r="M17" s="140">
        <f t="shared" si="2"/>
        <v>50</v>
      </c>
      <c r="N17" s="76">
        <f>IF(VLOOKUP($B17,'Messieurs BRUT'!$B$6:$H$92,7,FALSE)="","",(VLOOKUP($B17,'Messieurs BRUT'!$B$6:$H$92,7,FALSE)))</f>
        <v>6</v>
      </c>
      <c r="O17" s="76">
        <f>IF(VLOOKUP($B17,'Messieurs NET'!$B$6:$H$92,7,FALSE)="","",(VLOOKUP($B17,'Messieurs NET'!$B$6:$H$92,7,FALSE)))</f>
        <v>26</v>
      </c>
      <c r="P17" s="140">
        <f t="shared" si="3"/>
        <v>32</v>
      </c>
      <c r="Q17" s="76">
        <f>IF(VLOOKUP($B17,'Messieurs BRUT'!$B$6:$J$92,8,FALSE)="","",(VLOOKUP($B17,'Messieurs BRUT'!$B$6:$J$92,8,FALSE)))</f>
        <v>11</v>
      </c>
      <c r="R17" s="76">
        <f>IF(VLOOKUP($B17,'Messieurs NET'!$B$6:$J$92,8,FALSE)="","",(VLOOKUP($B17,'Messieurs NET'!$B$6:$J$92,8,FALSE)))</f>
        <v>31</v>
      </c>
      <c r="S17" s="140">
        <f t="shared" si="4"/>
        <v>42</v>
      </c>
      <c r="T17" s="76" t="str">
        <f>IF(VLOOKUP($B17,'Messieurs BRUT'!$B$6:$J$92,9,FALSE)="","",(VLOOKUP($B17,'Messieurs BRUT'!$B$6:$J$92,9,FALSE)))</f>
        <v/>
      </c>
      <c r="U17" s="76" t="str">
        <f>IF(VLOOKUP($B17,'Messieurs NET'!$B$6:$J$92,9,FALSE)="","",(VLOOKUP($B17,'Messieurs NET'!$B$6:$J$92,9,FALSE)))</f>
        <v/>
      </c>
      <c r="V17" s="140" t="str">
        <f t="shared" si="5"/>
        <v/>
      </c>
      <c r="W17" s="76" t="str">
        <f>IF(VLOOKUP($B17,'Messieurs BRUT'!$B$6:$M$92,10,FALSE)="","",(VLOOKUP($B17,'Messieurs BRUT'!$B$6:$M$92,10,FALSE)))</f>
        <v/>
      </c>
      <c r="X17" s="76" t="str">
        <f>IF(VLOOKUP($B17,'Messieurs NET'!$B$6:$M$92,10,FALSE)="","",(VLOOKUP($B17,'Messieurs NET'!$B$6:$M$92,10,FALSE)))</f>
        <v/>
      </c>
      <c r="Y17" s="140" t="str">
        <f t="shared" si="6"/>
        <v/>
      </c>
      <c r="Z17" s="76">
        <f>IF(VLOOKUP($B17,'Messieurs BRUT'!$B$6:$L$92,11,FALSE)="","",(VLOOKUP($B17,'Messieurs BRUT'!$B$6:$L$92,11,FALSE)))</f>
        <v>8</v>
      </c>
      <c r="AA17" s="76">
        <f>IF(VLOOKUP($B17,'Messieurs NET'!$B$6:$L$92,11,FALSE)="","",(VLOOKUP($B17,'Messieurs NET'!$B$6:$L$92,11,FALSE)))</f>
        <v>27</v>
      </c>
      <c r="AB17" s="140">
        <f t="shared" si="7"/>
        <v>35</v>
      </c>
      <c r="AC17" s="76">
        <f>IF(VLOOKUP($B17,'Messieurs BRUT'!$B$6:$M$92,12,FALSE)="","",(VLOOKUP($B17,'Messieurs BRUT'!$B$6:$M$92,12,FALSE)))</f>
        <v>13</v>
      </c>
      <c r="AD17" s="76">
        <f>IF(VLOOKUP($B17,'Messieurs NET'!$B$6:$M$92,12,FALSE)="","",(VLOOKUP($B17,'Messieurs NET'!$B$6:$M$92,12,FALSE)))</f>
        <v>33</v>
      </c>
      <c r="AE17" s="140">
        <f t="shared" si="8"/>
        <v>46</v>
      </c>
      <c r="AF17" s="76">
        <f>IF(VLOOKUP($B17,'Messieurs BRUT'!$B$6:$N$92,13,FALSE)="","",(VLOOKUP($B17,'Messieurs BRUT'!$B$6:$N$92,13,FALSE)))</f>
        <v>13</v>
      </c>
      <c r="AG17" s="76">
        <f>IF(VLOOKUP($B17,'Messieurs NET'!$B$6:$N$92,13,FALSE)="","",(VLOOKUP($B17,'Messieurs NET'!$B$6:$N$92,13,FALSE)))</f>
        <v>35</v>
      </c>
      <c r="AH17" s="140">
        <f t="shared" si="9"/>
        <v>48</v>
      </c>
      <c r="AI17" s="140">
        <f t="shared" si="10"/>
        <v>346</v>
      </c>
      <c r="AJ17" s="141">
        <f t="shared" si="11"/>
        <v>8</v>
      </c>
      <c r="AK17" s="141">
        <f>IF(AJ17&lt;8,0,+SMALL(($G17,$J17,$M17,$P17,$S17,$V17,$Y17,$AB17,$AE17,$AH17),1))</f>
        <v>32</v>
      </c>
      <c r="AL17" s="141">
        <f>IF(AJ17&lt;9,0,+SMALL(($G17,$J17,$M17,$P17,$S17,$V17,$Y17,$AB17,$AE17,$AH17),2))</f>
        <v>0</v>
      </c>
      <c r="AM17" s="141">
        <f>IF(AJ17&lt;10,0,+SMALL(($G17,$J17,$M17,$P17,$S17,$V17,$Y17,$AB17,$AE17,$AH17),3))</f>
        <v>0</v>
      </c>
      <c r="AN17" s="141">
        <f t="shared" si="12"/>
        <v>314</v>
      </c>
      <c r="AO17" s="141">
        <f t="shared" si="13"/>
        <v>12</v>
      </c>
    </row>
    <row r="18" spans="2:41" ht="14.4">
      <c r="B18" s="137" t="s">
        <v>54</v>
      </c>
      <c r="C18" s="138"/>
      <c r="D18" s="147" t="s">
        <v>230</v>
      </c>
      <c r="E18" s="76">
        <f>IF(VLOOKUP($B18,'Messieurs BRUT'!$B$6:$E$92,4,FALSE)="","",(VLOOKUP($B18,'Messieurs BRUT'!$B$6:$E$92,4,FALSE)))</f>
        <v>16</v>
      </c>
      <c r="F18" s="76">
        <f>IF(VLOOKUP($B18,'Messieurs NET'!$B$6:E$92,4,FALSE)="","",(VLOOKUP($B18,'Messieurs NET'!$B$6:$E$92,4,FALSE)))</f>
        <v>30</v>
      </c>
      <c r="G18" s="140">
        <f t="shared" si="0"/>
        <v>46</v>
      </c>
      <c r="H18" s="76">
        <f>IF(VLOOKUP($B18,'Messieurs BRUT'!$B$6:$F$92,5,FALSE)="","",(VLOOKUP($B18,'Messieurs BRUT'!$B$6:$F$92,5,FALSE)))</f>
        <v>18</v>
      </c>
      <c r="I18" s="76">
        <f>IF(VLOOKUP($B18,'Messieurs NET'!$B$6:$F$92,5,FALSE)="","",(VLOOKUP($B18,'Messieurs NET'!$B$6:$F$92,5,FALSE)))</f>
        <v>37</v>
      </c>
      <c r="J18" s="140">
        <f t="shared" si="1"/>
        <v>55</v>
      </c>
      <c r="K18" s="76">
        <f>IF(VLOOKUP($B18,'Messieurs BRUT'!$B$6:$G$92,6,FALSE)="","",(VLOOKUP($B18,'Messieurs BRUT'!$B$6:$G$92,6,FALSE)))</f>
        <v>5</v>
      </c>
      <c r="L18" s="76">
        <f>IF(VLOOKUP($B18,'Messieurs NET'!$B$6:$G$92,6,FALSE)="","",(VLOOKUP($B18,'Messieurs NET'!$B$6:$G$92,6,FALSE)))</f>
        <v>18</v>
      </c>
      <c r="M18" s="140">
        <f t="shared" si="2"/>
        <v>23</v>
      </c>
      <c r="N18" s="76" t="str">
        <f>IF(VLOOKUP($B18,'Messieurs BRUT'!$B$6:$H$92,7,FALSE)="","",(VLOOKUP($B18,'Messieurs BRUT'!$B$6:$H$92,7,FALSE)))</f>
        <v/>
      </c>
      <c r="O18" s="76" t="str">
        <f>IF(VLOOKUP($B18,'Messieurs NET'!$B$6:$H$92,7,FALSE)="","",(VLOOKUP($B18,'Messieurs NET'!$B$6:$H$92,7,FALSE)))</f>
        <v/>
      </c>
      <c r="P18" s="140" t="str">
        <f t="shared" si="3"/>
        <v/>
      </c>
      <c r="Q18" s="76">
        <f>IF(VLOOKUP($B18,'Messieurs BRUT'!$B$6:$J$92,8,FALSE)="","",(VLOOKUP($B18,'Messieurs BRUT'!$B$6:$J$92,8,FALSE)))</f>
        <v>17</v>
      </c>
      <c r="R18" s="76">
        <f>IF(VLOOKUP($B18,'Messieurs NET'!$B$6:$J$92,8,FALSE)="","",(VLOOKUP($B18,'Messieurs NET'!$B$6:$J$92,8,FALSE)))</f>
        <v>34</v>
      </c>
      <c r="S18" s="140">
        <f t="shared" si="4"/>
        <v>51</v>
      </c>
      <c r="T18" s="76" t="str">
        <f>IF(VLOOKUP($B18,'Messieurs BRUT'!$B$6:$J$92,9,FALSE)="","",(VLOOKUP($B18,'Messieurs BRUT'!$B$6:$J$92,9,FALSE)))</f>
        <v/>
      </c>
      <c r="U18" s="76" t="str">
        <f>IF(VLOOKUP($B18,'Messieurs NET'!$B$6:$J$92,9,FALSE)="","",(VLOOKUP($B18,'Messieurs NET'!$B$6:$J$92,9,FALSE)))</f>
        <v/>
      </c>
      <c r="V18" s="140" t="str">
        <f t="shared" si="5"/>
        <v/>
      </c>
      <c r="W18" s="76" t="str">
        <f>IF(VLOOKUP($B18,'Messieurs BRUT'!$B$6:$M$92,10,FALSE)="","",(VLOOKUP($B18,'Messieurs BRUT'!$B$6:$M$92,10,FALSE)))</f>
        <v/>
      </c>
      <c r="X18" s="76" t="str">
        <f>IF(VLOOKUP($B18,'Messieurs NET'!$B$6:$M$92,10,FALSE)="","",(VLOOKUP($B18,'Messieurs NET'!$B$6:$M$92,10,FALSE)))</f>
        <v/>
      </c>
      <c r="Y18" s="140" t="str">
        <f t="shared" si="6"/>
        <v/>
      </c>
      <c r="Z18" s="76">
        <f>IF(VLOOKUP($B18,'Messieurs BRUT'!$B$6:$L$92,11,FALSE)="","",(VLOOKUP($B18,'Messieurs BRUT'!$B$6:$L$92,11,FALSE)))</f>
        <v>15</v>
      </c>
      <c r="AA18" s="76">
        <f>IF(VLOOKUP($B18,'Messieurs NET'!$B$6:$L$92,11,FALSE)="","",(VLOOKUP($B18,'Messieurs NET'!$B$6:$L$92,11,FALSE)))</f>
        <v>33</v>
      </c>
      <c r="AB18" s="140">
        <f t="shared" si="7"/>
        <v>48</v>
      </c>
      <c r="AC18" s="76">
        <f>IF(VLOOKUP($B18,'Messieurs BRUT'!$B$6:$M$92,12,FALSE)="","",(VLOOKUP($B18,'Messieurs BRUT'!$B$6:$M$92,12,FALSE)))</f>
        <v>21</v>
      </c>
      <c r="AD18" s="76">
        <f>IF(VLOOKUP($B18,'Messieurs NET'!$B$6:$M$92,12,FALSE)="","",(VLOOKUP($B18,'Messieurs NET'!$B$6:$M$92,12,FALSE)))</f>
        <v>39</v>
      </c>
      <c r="AE18" s="140">
        <f t="shared" si="8"/>
        <v>60</v>
      </c>
      <c r="AF18" s="76">
        <f>IF(VLOOKUP($B18,'Messieurs BRUT'!$B$6:$N$92,13,FALSE)="","",(VLOOKUP($B18,'Messieurs BRUT'!$B$6:$N$92,13,FALSE)))</f>
        <v>9</v>
      </c>
      <c r="AG18" s="76">
        <f>IF(VLOOKUP($B18,'Messieurs NET'!$B$6:$N$92,13,FALSE)="","",(VLOOKUP($B18,'Messieurs NET'!$B$6:$N$92,13,FALSE)))</f>
        <v>22</v>
      </c>
      <c r="AH18" s="140">
        <f t="shared" si="9"/>
        <v>31</v>
      </c>
      <c r="AI18" s="140">
        <f t="shared" si="10"/>
        <v>314</v>
      </c>
      <c r="AJ18" s="141">
        <f t="shared" si="11"/>
        <v>7</v>
      </c>
      <c r="AK18" s="141">
        <f>IF(AJ18&lt;8,0,+SMALL(($G18,$J18,$M18,$P18,$S18,$V18,$Y18,$AB18,$AE18,$AH18),1))</f>
        <v>0</v>
      </c>
      <c r="AL18" s="141">
        <f>IF(AJ18&lt;9,0,+SMALL(($G18,$J18,$M18,$P18,$S18,$V18,$Y18,$AB18,$AE18,$AH18),2))</f>
        <v>0</v>
      </c>
      <c r="AM18" s="141">
        <f>IF(AJ18&lt;10,0,+SMALL(($G18,$J18,$M18,$P18,$S18,$V18,$Y18,$AB18,$AE18,$AH18),3))</f>
        <v>0</v>
      </c>
      <c r="AN18" s="141">
        <f t="shared" si="12"/>
        <v>314</v>
      </c>
      <c r="AO18" s="141">
        <f t="shared" si="13"/>
        <v>12</v>
      </c>
    </row>
    <row r="19" spans="2:41" ht="14.4">
      <c r="B19" s="137" t="s">
        <v>179</v>
      </c>
      <c r="C19" s="76"/>
      <c r="D19" s="131" t="s">
        <v>36</v>
      </c>
      <c r="E19" s="76" t="str">
        <f>IF(VLOOKUP($B19,'Messieurs BRUT'!$B$6:$E$92,4,FALSE)="","",(VLOOKUP($B19,'Messieurs BRUT'!$B$6:$E$92,4,FALSE)))</f>
        <v/>
      </c>
      <c r="F19" s="76" t="str">
        <f>IF(VLOOKUP($B19,'Messieurs NET'!$B$6:E$92,4,FALSE)="","",(VLOOKUP($B19,'Messieurs NET'!$B$6:$E$92,4,FALSE)))</f>
        <v/>
      </c>
      <c r="G19" s="140" t="str">
        <f t="shared" si="0"/>
        <v/>
      </c>
      <c r="H19" s="76">
        <f>IF(VLOOKUP($B19,'Messieurs BRUT'!$B$6:$F$92,5,FALSE)="","",(VLOOKUP($B19,'Messieurs BRUT'!$B$6:$F$92,5,FALSE)))</f>
        <v>13</v>
      </c>
      <c r="I19" s="76">
        <f>IF(VLOOKUP($B19,'Messieurs NET'!$B$6:$F$92,5,FALSE)="","",(VLOOKUP($B19,'Messieurs NET'!$B$6:$F$92,5,FALSE)))</f>
        <v>33</v>
      </c>
      <c r="J19" s="140">
        <f t="shared" si="1"/>
        <v>46</v>
      </c>
      <c r="K19" s="76">
        <f>IF(VLOOKUP($B19,'Messieurs BRUT'!$B$6:$G$92,6,FALSE)="","",(VLOOKUP($B19,'Messieurs BRUT'!$B$6:$G$92,6,FALSE)))</f>
        <v>14</v>
      </c>
      <c r="L19" s="76">
        <f>IF(VLOOKUP($B19,'Messieurs NET'!$B$6:$G$92,6,FALSE)="","",(VLOOKUP($B19,'Messieurs NET'!$B$6:$G$92,6,FALSE)))</f>
        <v>36</v>
      </c>
      <c r="M19" s="140">
        <f t="shared" si="2"/>
        <v>50</v>
      </c>
      <c r="N19" s="76">
        <f>IF(VLOOKUP($B19,'Messieurs BRUT'!$B$6:$H$92,7,FALSE)="","",(VLOOKUP($B19,'Messieurs BRUT'!$B$6:$H$92,7,FALSE)))</f>
        <v>9</v>
      </c>
      <c r="O19" s="76">
        <f>IF(VLOOKUP($B19,'Messieurs NET'!$B$6:$H$92,7,FALSE)="","",(VLOOKUP($B19,'Messieurs NET'!$B$6:$H$92,7,FALSE)))</f>
        <v>28</v>
      </c>
      <c r="P19" s="140">
        <f t="shared" si="3"/>
        <v>37</v>
      </c>
      <c r="Q19" s="76" t="str">
        <f>IF(VLOOKUP($B19,'Messieurs BRUT'!$B$6:$J$92,8,FALSE)="","",(VLOOKUP($B19,'Messieurs BRUT'!$B$6:$J$92,8,FALSE)))</f>
        <v/>
      </c>
      <c r="R19" s="76" t="str">
        <f>IF(VLOOKUP($B19,'Messieurs NET'!$B$6:$J$92,8,FALSE)="","",(VLOOKUP($B19,'Messieurs NET'!$B$6:$J$92,8,FALSE)))</f>
        <v/>
      </c>
      <c r="S19" s="140" t="str">
        <f t="shared" si="4"/>
        <v/>
      </c>
      <c r="T19" s="76">
        <f>IF(VLOOKUP($B19,'Messieurs BRUT'!$B$6:$J$92,9,FALSE)="","",(VLOOKUP($B19,'Messieurs BRUT'!$B$6:$J$92,9,FALSE)))</f>
        <v>9</v>
      </c>
      <c r="U19" s="76">
        <f>IF(VLOOKUP($B19,'Messieurs NET'!$B$6:$J$92,9,FALSE)="","",(VLOOKUP($B19,'Messieurs NET'!$B$6:$J$92,9,FALSE)))</f>
        <v>28</v>
      </c>
      <c r="V19" s="140">
        <f t="shared" si="5"/>
        <v>37</v>
      </c>
      <c r="W19" s="76" t="str">
        <f>IF(VLOOKUP($B19,'Messieurs BRUT'!$B$6:$M$92,10,FALSE)="","",(VLOOKUP($B19,'Messieurs BRUT'!$B$6:$M$92,10,FALSE)))</f>
        <v/>
      </c>
      <c r="X19" s="76" t="str">
        <f>IF(VLOOKUP($B19,'Messieurs NET'!$B$6:$M$92,10,FALSE)="","",(VLOOKUP($B19,'Messieurs NET'!$B$6:$M$92,10,FALSE)))</f>
        <v/>
      </c>
      <c r="Y19" s="140" t="str">
        <f t="shared" si="6"/>
        <v/>
      </c>
      <c r="Z19" s="76">
        <f>IF(VLOOKUP($B19,'Messieurs BRUT'!$B$6:$L$92,11,FALSE)="","",(VLOOKUP($B19,'Messieurs BRUT'!$B$6:$L$92,11,FALSE)))</f>
        <v>8</v>
      </c>
      <c r="AA19" s="76">
        <f>IF(VLOOKUP($B19,'Messieurs NET'!$B$6:$L$92,11,FALSE)="","",(VLOOKUP($B19,'Messieurs NET'!$B$6:$L$92,11,FALSE)))</f>
        <v>29</v>
      </c>
      <c r="AB19" s="140">
        <f t="shared" si="7"/>
        <v>37</v>
      </c>
      <c r="AC19" s="76">
        <f>IF(VLOOKUP($B19,'Messieurs BRUT'!$B$6:$M$92,12,FALSE)="","",(VLOOKUP($B19,'Messieurs BRUT'!$B$6:$M$92,12,FALSE)))</f>
        <v>20</v>
      </c>
      <c r="AD19" s="76">
        <f>IF(VLOOKUP($B19,'Messieurs NET'!$B$6:$M$92,12,FALSE)="","",(VLOOKUP($B19,'Messieurs NET'!$B$6:$M$92,12,FALSE)))</f>
        <v>39</v>
      </c>
      <c r="AE19" s="140">
        <f t="shared" si="8"/>
        <v>59</v>
      </c>
      <c r="AF19" s="76">
        <f>IF(VLOOKUP($B19,'Messieurs BRUT'!$B$6:$N$92,13,FALSE)="","",(VLOOKUP($B19,'Messieurs BRUT'!$B$6:$N$92,13,FALSE)))</f>
        <v>14</v>
      </c>
      <c r="AG19" s="76">
        <f>IF(VLOOKUP($B19,'Messieurs NET'!$B$6:$N$92,13,FALSE)="","",(VLOOKUP($B19,'Messieurs NET'!$B$6:$N$92,13,FALSE)))</f>
        <v>33</v>
      </c>
      <c r="AH19" s="140">
        <f t="shared" si="9"/>
        <v>47</v>
      </c>
      <c r="AI19" s="140">
        <f t="shared" si="10"/>
        <v>313</v>
      </c>
      <c r="AJ19" s="141">
        <f t="shared" si="11"/>
        <v>7</v>
      </c>
      <c r="AK19" s="141">
        <f>IF(AJ19&lt;8,0,+SMALL(($G19,$J19,$M19,$P19,$S19,$V19,$Y19,$AB19,$AE19,$AH19),1))</f>
        <v>0</v>
      </c>
      <c r="AL19" s="141">
        <f>IF(AJ19&lt;9,0,+SMALL(($G19,$J19,$M19,$P19,$S19,$V19,$Y19,$AB19,$AE19,$AH19),2))</f>
        <v>0</v>
      </c>
      <c r="AM19" s="141">
        <f>IF(AJ19&lt;10,0,+SMALL(($G19,$J19,$M19,$P19,$S19,$V19,$Y19,$AB19,$AE19,$AH19),3))</f>
        <v>0</v>
      </c>
      <c r="AN19" s="141">
        <f t="shared" si="12"/>
        <v>313</v>
      </c>
      <c r="AO19" s="141">
        <f t="shared" si="13"/>
        <v>14</v>
      </c>
    </row>
    <row r="20" spans="2:41" ht="14.4">
      <c r="B20" s="137" t="s">
        <v>60</v>
      </c>
      <c r="C20" s="138"/>
      <c r="D20" s="142" t="s">
        <v>36</v>
      </c>
      <c r="E20" s="76">
        <f>IF(VLOOKUP($B20,'Messieurs BRUT'!$B$6:$E$92,4,FALSE)="","",(VLOOKUP($B20,'Messieurs BRUT'!$B$6:$E$92,4,FALSE)))</f>
        <v>18</v>
      </c>
      <c r="F20" s="76">
        <f>IF(VLOOKUP($B20,'Messieurs NET'!$B$6:E$92,4,FALSE)="","",(VLOOKUP($B20,'Messieurs NET'!$B$6:$E$92,4,FALSE)))</f>
        <v>41</v>
      </c>
      <c r="G20" s="140">
        <f t="shared" si="0"/>
        <v>59</v>
      </c>
      <c r="H20" s="76">
        <f>IF(VLOOKUP($B20,'Messieurs BRUT'!$B$6:$F$92,5,FALSE)="","",(VLOOKUP($B20,'Messieurs BRUT'!$B$6:$F$92,5,FALSE)))</f>
        <v>11</v>
      </c>
      <c r="I20" s="76">
        <f>IF(VLOOKUP($B20,'Messieurs NET'!$B$6:$F$92,5,FALSE)="","",(VLOOKUP($B20,'Messieurs NET'!$B$6:$F$92,5,FALSE)))</f>
        <v>34</v>
      </c>
      <c r="J20" s="140">
        <f t="shared" si="1"/>
        <v>45</v>
      </c>
      <c r="K20" s="76">
        <f>IF(VLOOKUP($B20,'Messieurs BRUT'!$B$6:$G$92,6,FALSE)="","",(VLOOKUP($B20,'Messieurs BRUT'!$B$6:$G$92,6,FALSE)))</f>
        <v>8</v>
      </c>
      <c r="L20" s="76">
        <f>IF(VLOOKUP($B20,'Messieurs NET'!$B$6:$G$92,6,FALSE)="","",(VLOOKUP($B20,'Messieurs NET'!$B$6:$G$92,6,FALSE)))</f>
        <v>27</v>
      </c>
      <c r="M20" s="140">
        <f t="shared" si="2"/>
        <v>35</v>
      </c>
      <c r="N20" s="76">
        <f>IF(VLOOKUP($B20,'Messieurs BRUT'!$B$6:$H$92,7,FALSE)="","",(VLOOKUP($B20,'Messieurs BRUT'!$B$6:$H$92,7,FALSE)))</f>
        <v>9</v>
      </c>
      <c r="O20" s="76">
        <f>IF(VLOOKUP($B20,'Messieurs NET'!$B$6:$H$92,7,FALSE)="","",(VLOOKUP($B20,'Messieurs NET'!$B$6:$H$92,7,FALSE)))</f>
        <v>28</v>
      </c>
      <c r="P20" s="140">
        <f t="shared" si="3"/>
        <v>37</v>
      </c>
      <c r="Q20" s="76">
        <f>IF(VLOOKUP($B20,'Messieurs BRUT'!$B$6:$J$92,8,FALSE)="","",(VLOOKUP($B20,'Messieurs BRUT'!$B$6:$J$92,8,FALSE)))</f>
        <v>15</v>
      </c>
      <c r="R20" s="76">
        <f>IF(VLOOKUP($B20,'Messieurs NET'!$B$6:$J$92,8,FALSE)="","",(VLOOKUP($B20,'Messieurs NET'!$B$6:$J$92,8,FALSE)))</f>
        <v>34</v>
      </c>
      <c r="S20" s="140">
        <f t="shared" si="4"/>
        <v>49</v>
      </c>
      <c r="T20" s="76">
        <f>IF(VLOOKUP($B20,'Messieurs BRUT'!$B$6:$J$92,9,FALSE)="","",(VLOOKUP($B20,'Messieurs BRUT'!$B$6:$J$92,9,FALSE)))</f>
        <v>17</v>
      </c>
      <c r="U20" s="76">
        <f>IF(VLOOKUP($B20,'Messieurs NET'!$B$6:$J$92,9,FALSE)="","",(VLOOKUP($B20,'Messieurs NET'!$B$6:$J$92,9,FALSE)))</f>
        <v>43</v>
      </c>
      <c r="V20" s="140">
        <f t="shared" si="5"/>
        <v>60</v>
      </c>
      <c r="W20" s="76" t="str">
        <f>IF(VLOOKUP($B20,'Messieurs BRUT'!$B$6:$M$92,10,FALSE)="","",(VLOOKUP($B20,'Messieurs BRUT'!$B$6:$M$92,10,FALSE)))</f>
        <v/>
      </c>
      <c r="X20" s="76" t="str">
        <f>IF(VLOOKUP($B20,'Messieurs NET'!$B$6:$M$92,10,FALSE)="","",(VLOOKUP($B20,'Messieurs NET'!$B$6:$M$92,10,FALSE)))</f>
        <v/>
      </c>
      <c r="Y20" s="140" t="str">
        <f t="shared" si="6"/>
        <v/>
      </c>
      <c r="Z20" s="76" t="str">
        <f>IF(VLOOKUP($B20,'Messieurs BRUT'!$B$6:$L$92,11,FALSE)="","",(VLOOKUP($B20,'Messieurs BRUT'!$B$6:$L$92,11,FALSE)))</f>
        <v/>
      </c>
      <c r="AA20" s="76" t="str">
        <f>IF(VLOOKUP($B20,'Messieurs NET'!$B$6:$L$92,11,FALSE)="","",(VLOOKUP($B20,'Messieurs NET'!$B$6:$L$92,11,FALSE)))</f>
        <v/>
      </c>
      <c r="AB20" s="140" t="str">
        <f t="shared" si="7"/>
        <v/>
      </c>
      <c r="AC20" s="76">
        <f>IF(VLOOKUP($B20,'Messieurs BRUT'!$B$6:$M$92,12,FALSE)="","",(VLOOKUP($B20,'Messieurs BRUT'!$B$6:$M$92,12,FALSE)))</f>
        <v>5</v>
      </c>
      <c r="AD20" s="76">
        <f>IF(VLOOKUP($B20,'Messieurs NET'!$B$6:$M$92,12,FALSE)="","",(VLOOKUP($B20,'Messieurs NET'!$B$6:$M$92,12,FALSE)))</f>
        <v>20</v>
      </c>
      <c r="AE20" s="140">
        <f t="shared" si="8"/>
        <v>25</v>
      </c>
      <c r="AF20" s="76">
        <f>IF(VLOOKUP($B20,'Messieurs BRUT'!$B$6:$N$92,13,FALSE)="","",(VLOOKUP($B20,'Messieurs BRUT'!$B$6:$N$92,13,FALSE)))</f>
        <v>8</v>
      </c>
      <c r="AG20" s="76">
        <f>IF(VLOOKUP($B20,'Messieurs NET'!$B$6:$N$92,13,FALSE)="","",(VLOOKUP($B20,'Messieurs NET'!$B$6:$N$92,13,FALSE)))</f>
        <v>19</v>
      </c>
      <c r="AH20" s="140">
        <f t="shared" si="9"/>
        <v>27</v>
      </c>
      <c r="AI20" s="140">
        <f t="shared" si="10"/>
        <v>337</v>
      </c>
      <c r="AJ20" s="141">
        <f t="shared" si="11"/>
        <v>8</v>
      </c>
      <c r="AK20" s="141">
        <f>IF(AJ20&lt;8,0,+SMALL(($G20,$J20,$M20,$P20,$S20,$V20,$Y20,$AB20,$AE20,$AH20),1))</f>
        <v>25</v>
      </c>
      <c r="AL20" s="141">
        <f>IF(AJ20&lt;9,0,+SMALL(($G20,$J20,$M20,$P20,$S20,$V20,$Y20,$AB20,$AE20,$AH20),2))</f>
        <v>0</v>
      </c>
      <c r="AM20" s="141">
        <f>IF(AJ20&lt;10,0,+SMALL(($G20,$J20,$M20,$P20,$S20,$V20,$Y20,$AB20,$AE20,$AH20),3))</f>
        <v>0</v>
      </c>
      <c r="AN20" s="141">
        <f t="shared" si="12"/>
        <v>312</v>
      </c>
      <c r="AO20" s="141">
        <f t="shared" si="13"/>
        <v>15</v>
      </c>
    </row>
    <row r="21" spans="2:41" ht="14.4">
      <c r="B21" s="137" t="s">
        <v>28</v>
      </c>
      <c r="C21" s="138"/>
      <c r="D21" s="145" t="s">
        <v>84</v>
      </c>
      <c r="E21" s="76">
        <f>IF(VLOOKUP($B21,'Messieurs BRUT'!$B$6:$E$92,4,FALSE)="","",(VLOOKUP($B21,'Messieurs BRUT'!$B$6:$E$92,4,FALSE)))</f>
        <v>9</v>
      </c>
      <c r="F21" s="76">
        <f>IF(VLOOKUP($B21,'Messieurs NET'!$B$6:E$92,4,FALSE)="","",(VLOOKUP($B21,'Messieurs NET'!$B$6:$E$92,4,FALSE)))</f>
        <v>34</v>
      </c>
      <c r="G21" s="140">
        <f t="shared" si="0"/>
        <v>43</v>
      </c>
      <c r="H21" s="76">
        <f>IF(VLOOKUP($B21,'Messieurs BRUT'!$B$6:$F$92,5,FALSE)="","",(VLOOKUP($B21,'Messieurs BRUT'!$B$6:$F$92,5,FALSE)))</f>
        <v>16</v>
      </c>
      <c r="I21" s="76">
        <f>IF(VLOOKUP($B21,'Messieurs NET'!$B$6:$F$92,5,FALSE)="","",(VLOOKUP($B21,'Messieurs NET'!$B$6:$F$92,5,FALSE)))</f>
        <v>45</v>
      </c>
      <c r="J21" s="140">
        <f t="shared" si="1"/>
        <v>61</v>
      </c>
      <c r="K21" s="76">
        <f>IF(VLOOKUP($B21,'Messieurs BRUT'!$B$6:$G$92,6,FALSE)="","",(VLOOKUP($B21,'Messieurs BRUT'!$B$6:$G$92,6,FALSE)))</f>
        <v>7</v>
      </c>
      <c r="L21" s="76">
        <f>IF(VLOOKUP($B21,'Messieurs NET'!$B$6:$G$92,6,FALSE)="","",(VLOOKUP($B21,'Messieurs NET'!$B$6:$G$92,6,FALSE)))</f>
        <v>31</v>
      </c>
      <c r="M21" s="140">
        <f t="shared" si="2"/>
        <v>38</v>
      </c>
      <c r="N21" s="76">
        <f>IF(VLOOKUP($B21,'Messieurs BRUT'!$B$6:$H$92,7,FALSE)="","",(VLOOKUP($B21,'Messieurs BRUT'!$B$6:$H$92,7,FALSE)))</f>
        <v>8</v>
      </c>
      <c r="O21" s="76">
        <f>IF(VLOOKUP($B21,'Messieurs NET'!$B$6:$H$92,7,FALSE)="","",(VLOOKUP($B21,'Messieurs NET'!$B$6:$H$92,7,FALSE)))</f>
        <v>30</v>
      </c>
      <c r="P21" s="140">
        <f t="shared" si="3"/>
        <v>38</v>
      </c>
      <c r="Q21" s="76">
        <f>IF(VLOOKUP($B21,'Messieurs BRUT'!$B$6:$J$92,8,FALSE)="","",(VLOOKUP($B21,'Messieurs BRUT'!$B$6:$J$92,8,FALSE)))</f>
        <v>11</v>
      </c>
      <c r="R21" s="76">
        <f>IF(VLOOKUP($B21,'Messieurs NET'!$B$6:$J$92,8,FALSE)="","",(VLOOKUP($B21,'Messieurs NET'!$B$6:$J$92,8,FALSE)))</f>
        <v>33</v>
      </c>
      <c r="S21" s="140">
        <f t="shared" si="4"/>
        <v>44</v>
      </c>
      <c r="T21" s="76" t="str">
        <f>IF(VLOOKUP($B21,'Messieurs BRUT'!$B$6:$J$92,9,FALSE)="","",(VLOOKUP($B21,'Messieurs BRUT'!$B$6:$J$92,9,FALSE)))</f>
        <v/>
      </c>
      <c r="U21" s="76" t="str">
        <f>IF(VLOOKUP($B21,'Messieurs NET'!$B$6:$J$92,9,FALSE)="","",(VLOOKUP($B21,'Messieurs NET'!$B$6:$J$92,9,FALSE)))</f>
        <v/>
      </c>
      <c r="V21" s="140" t="str">
        <f t="shared" si="5"/>
        <v/>
      </c>
      <c r="W21" s="76" t="str">
        <f>IF(VLOOKUP($B21,'Messieurs BRUT'!$B$6:$M$92,10,FALSE)="","",(VLOOKUP($B21,'Messieurs BRUT'!$B$6:$M$92,10,FALSE)))</f>
        <v/>
      </c>
      <c r="X21" s="76" t="str">
        <f>IF(VLOOKUP($B21,'Messieurs NET'!$B$6:$M$92,10,FALSE)="","",(VLOOKUP($B21,'Messieurs NET'!$B$6:$M$92,10,FALSE)))</f>
        <v/>
      </c>
      <c r="Y21" s="140" t="str">
        <f t="shared" si="6"/>
        <v/>
      </c>
      <c r="Z21" s="76">
        <f>IF(VLOOKUP($B21,'Messieurs BRUT'!$B$6:$L$92,11,FALSE)="","",(VLOOKUP($B21,'Messieurs BRUT'!$B$6:$L$92,11,FALSE)))</f>
        <v>5</v>
      </c>
      <c r="AA21" s="76">
        <f>IF(VLOOKUP($B21,'Messieurs NET'!$B$6:$L$92,11,FALSE)="","",(VLOOKUP($B21,'Messieurs NET'!$B$6:$L$92,11,FALSE)))</f>
        <v>27</v>
      </c>
      <c r="AB21" s="140">
        <f t="shared" si="7"/>
        <v>32</v>
      </c>
      <c r="AC21" s="76">
        <f>IF(VLOOKUP($B21,'Messieurs BRUT'!$B$6:$M$92,12,FALSE)="","",(VLOOKUP($B21,'Messieurs BRUT'!$B$6:$M$92,12,FALSE)))</f>
        <v>6</v>
      </c>
      <c r="AD21" s="76">
        <f>IF(VLOOKUP($B21,'Messieurs NET'!$B$6:$M$92,12,FALSE)="","",(VLOOKUP($B21,'Messieurs NET'!$B$6:$M$92,12,FALSE)))</f>
        <v>33</v>
      </c>
      <c r="AE21" s="140">
        <f t="shared" si="8"/>
        <v>39</v>
      </c>
      <c r="AF21" s="76">
        <f>IF(VLOOKUP($B21,'Messieurs BRUT'!$B$6:$N$92,13,FALSE)="","",(VLOOKUP($B21,'Messieurs BRUT'!$B$6:$N$92,13,FALSE)))</f>
        <v>11</v>
      </c>
      <c r="AG21" s="76">
        <f>IF(VLOOKUP($B21,'Messieurs NET'!$B$6:$N$92,13,FALSE)="","",(VLOOKUP($B21,'Messieurs NET'!$B$6:$N$92,13,FALSE)))</f>
        <v>37</v>
      </c>
      <c r="AH21" s="140">
        <f t="shared" si="9"/>
        <v>48</v>
      </c>
      <c r="AI21" s="140">
        <f t="shared" si="10"/>
        <v>343</v>
      </c>
      <c r="AJ21" s="141">
        <f t="shared" si="11"/>
        <v>8</v>
      </c>
      <c r="AK21" s="141">
        <f>IF(AJ21&lt;8,0,+SMALL(($G21,$J21,$M21,$P21,$S21,$V21,$Y21,$AB21,$AE21,$AH21),1))</f>
        <v>32</v>
      </c>
      <c r="AL21" s="141">
        <f>IF(AJ21&lt;9,0,+SMALL(($G21,$J21,$M21,$P21,$S21,$V21,$Y21,$AB21,$AE21,$AH21),2))</f>
        <v>0</v>
      </c>
      <c r="AM21" s="141">
        <f>IF(AJ21&lt;10,0,+SMALL(($G21,$J21,$M21,$P21,$S21,$V21,$Y21,$AB21,$AE21,$AH21),3))</f>
        <v>0</v>
      </c>
      <c r="AN21" s="141">
        <f t="shared" si="12"/>
        <v>311</v>
      </c>
      <c r="AO21" s="141">
        <f t="shared" si="13"/>
        <v>16</v>
      </c>
    </row>
    <row r="22" spans="2:41" ht="14.4">
      <c r="B22" s="137" t="s">
        <v>107</v>
      </c>
      <c r="C22" s="138"/>
      <c r="D22" s="142" t="s">
        <v>36</v>
      </c>
      <c r="E22" s="76">
        <f>IF(VLOOKUP($B22,'Messieurs BRUT'!$B$6:$E$92,4,FALSE)="","",(VLOOKUP($B22,'Messieurs BRUT'!$B$6:$E$92,4,FALSE)))</f>
        <v>17</v>
      </c>
      <c r="F22" s="76">
        <f>IF(VLOOKUP($B22,'Messieurs NET'!$B$6:E$92,4,FALSE)="","",(VLOOKUP($B22,'Messieurs NET'!$B$6:$E$92,4,FALSE)))</f>
        <v>34</v>
      </c>
      <c r="G22" s="140">
        <f t="shared" si="0"/>
        <v>51</v>
      </c>
      <c r="H22" s="76">
        <f>IF(VLOOKUP($B22,'Messieurs BRUT'!$B$6:$F$92,5,FALSE)="","",(VLOOKUP($B22,'Messieurs BRUT'!$B$6:$F$92,5,FALSE)))</f>
        <v>14</v>
      </c>
      <c r="I22" s="76">
        <f>IF(VLOOKUP($B22,'Messieurs NET'!$B$6:$F$92,5,FALSE)="","",(VLOOKUP($B22,'Messieurs NET'!$B$6:$F$92,5,FALSE)))</f>
        <v>33</v>
      </c>
      <c r="J22" s="140">
        <f t="shared" si="1"/>
        <v>47</v>
      </c>
      <c r="K22" s="76">
        <f>IF(VLOOKUP($B22,'Messieurs BRUT'!$B$6:$G$92,6,FALSE)="","",(VLOOKUP($B22,'Messieurs BRUT'!$B$6:$G$92,6,FALSE)))</f>
        <v>23</v>
      </c>
      <c r="L22" s="76">
        <f>IF(VLOOKUP($B22,'Messieurs NET'!$B$6:$G$92,6,FALSE)="","",(VLOOKUP($B22,'Messieurs NET'!$B$6:$G$92,6,FALSE)))</f>
        <v>41</v>
      </c>
      <c r="M22" s="140">
        <f t="shared" si="2"/>
        <v>64</v>
      </c>
      <c r="N22" s="76">
        <f>IF(VLOOKUP($B22,'Messieurs BRUT'!$B$6:$H$92,7,FALSE)="","",(VLOOKUP($B22,'Messieurs BRUT'!$B$6:$H$92,7,FALSE)))</f>
        <v>12</v>
      </c>
      <c r="O22" s="76">
        <f>IF(VLOOKUP($B22,'Messieurs NET'!$B$6:$H$92,7,FALSE)="","",(VLOOKUP($B22,'Messieurs NET'!$B$6:$H$92,7,FALSE)))</f>
        <v>27</v>
      </c>
      <c r="P22" s="140">
        <f t="shared" si="3"/>
        <v>39</v>
      </c>
      <c r="Q22" s="76" t="str">
        <f>IF(VLOOKUP($B22,'Messieurs BRUT'!$B$6:$J$92,8,FALSE)="","",(VLOOKUP($B22,'Messieurs BRUT'!$B$6:$J$92,8,FALSE)))</f>
        <v/>
      </c>
      <c r="R22" s="76" t="str">
        <f>IF(VLOOKUP($B22,'Messieurs NET'!$B$6:$J$92,8,FALSE)="","",(VLOOKUP($B22,'Messieurs NET'!$B$6:$J$92,8,FALSE)))</f>
        <v/>
      </c>
      <c r="S22" s="140" t="str">
        <f t="shared" si="4"/>
        <v/>
      </c>
      <c r="T22" s="76">
        <f>IF(VLOOKUP($B22,'Messieurs BRUT'!$B$6:$J$92,9,FALSE)="","",(VLOOKUP($B22,'Messieurs BRUT'!$B$6:$J$92,9,FALSE)))</f>
        <v>16</v>
      </c>
      <c r="U22" s="76">
        <f>IF(VLOOKUP($B22,'Messieurs NET'!$B$6:$J$92,9,FALSE)="","",(VLOOKUP($B22,'Messieurs NET'!$B$6:$J$92,9,FALSE)))</f>
        <v>32</v>
      </c>
      <c r="V22" s="140">
        <f t="shared" si="5"/>
        <v>48</v>
      </c>
      <c r="W22" s="76" t="str">
        <f>IF(VLOOKUP($B22,'Messieurs BRUT'!$B$6:$M$92,10,FALSE)="","",(VLOOKUP($B22,'Messieurs BRUT'!$B$6:$M$92,10,FALSE)))</f>
        <v/>
      </c>
      <c r="X22" s="76" t="str">
        <f>IF(VLOOKUP($B22,'Messieurs NET'!$B$6:$M$92,10,FALSE)="","",(VLOOKUP($B22,'Messieurs NET'!$B$6:$M$92,10,FALSE)))</f>
        <v/>
      </c>
      <c r="Y22" s="140" t="str">
        <f t="shared" si="6"/>
        <v/>
      </c>
      <c r="Z22" s="76">
        <f>IF(VLOOKUP($B22,'Messieurs BRUT'!$B$6:$L$92,11,FALSE)="","",(VLOOKUP($B22,'Messieurs BRUT'!$B$6:$L$92,11,FALSE)))</f>
        <v>17</v>
      </c>
      <c r="AA22" s="76">
        <f>IF(VLOOKUP($B22,'Messieurs NET'!$B$6:$L$92,11,FALSE)="","",(VLOOKUP($B22,'Messieurs NET'!$B$6:$L$92,11,FALSE)))</f>
        <v>33</v>
      </c>
      <c r="AB22" s="140">
        <f t="shared" si="7"/>
        <v>50</v>
      </c>
      <c r="AC22" s="76" t="str">
        <f>IF(VLOOKUP($B22,'Messieurs BRUT'!$B$6:$M$92,12,FALSE)="","",(VLOOKUP($B22,'Messieurs BRUT'!$B$6:$M$92,12,FALSE)))</f>
        <v/>
      </c>
      <c r="AD22" s="76" t="str">
        <f>IF(VLOOKUP($B22,'Messieurs NET'!$B$6:$M$92,12,FALSE)="","",(VLOOKUP($B22,'Messieurs NET'!$B$6:$M$92,12,FALSE)))</f>
        <v/>
      </c>
      <c r="AE22" s="140" t="str">
        <f t="shared" si="8"/>
        <v/>
      </c>
      <c r="AF22" s="76" t="str">
        <f>IF(VLOOKUP($B22,'Messieurs BRUT'!$B$6:$N$92,13,FALSE)="","",(VLOOKUP($B22,'Messieurs BRUT'!$B$6:$N$92,13,FALSE)))</f>
        <v/>
      </c>
      <c r="AG22" s="76" t="str">
        <f>IF(VLOOKUP($B22,'Messieurs NET'!$B$6:$N$92,13,FALSE)="","",(VLOOKUP($B22,'Messieurs NET'!$B$6:$N$92,13,FALSE)))</f>
        <v/>
      </c>
      <c r="AH22" s="140" t="str">
        <f t="shared" si="9"/>
        <v/>
      </c>
      <c r="AI22" s="140">
        <f t="shared" si="10"/>
        <v>299</v>
      </c>
      <c r="AJ22" s="141">
        <f t="shared" si="11"/>
        <v>6</v>
      </c>
      <c r="AK22" s="141">
        <f>IF(AJ22&lt;8,0,+SMALL(($G22,$J22,$M22,$P22,$S22,$V22,$Y22,$AB22,$AE22,$AH22),1))</f>
        <v>0</v>
      </c>
      <c r="AL22" s="141">
        <f>IF(AJ22&lt;9,0,+SMALL(($G22,$J22,$M22,$P22,$S22,$V22,$Y22,$AB22,$AE22,$AH22),2))</f>
        <v>0</v>
      </c>
      <c r="AM22" s="141">
        <f>IF(AJ22&lt;10,0,+SMALL(($G22,$J22,$M22,$P22,$S22,$V22,$Y22,$AB22,$AE22,$AH22),3))</f>
        <v>0</v>
      </c>
      <c r="AN22" s="141">
        <f t="shared" si="12"/>
        <v>299</v>
      </c>
      <c r="AO22" s="141">
        <f t="shared" si="13"/>
        <v>17</v>
      </c>
    </row>
    <row r="23" spans="2:41" ht="14.4">
      <c r="B23" s="137" t="s">
        <v>3</v>
      </c>
      <c r="C23" s="138"/>
      <c r="D23" s="143" t="s">
        <v>5</v>
      </c>
      <c r="E23" s="76">
        <f>IF(VLOOKUP($B23,'Messieurs BRUT'!$B$6:$E$92,4,FALSE)="","",(VLOOKUP($B23,'Messieurs BRUT'!$B$6:$E$92,4,FALSE)))</f>
        <v>8</v>
      </c>
      <c r="F23" s="76">
        <f>IF(VLOOKUP($B23,'Messieurs NET'!$B$6:E$92,4,FALSE)="","",(VLOOKUP($B23,'Messieurs NET'!$B$6:$E$92,4,FALSE)))</f>
        <v>23</v>
      </c>
      <c r="G23" s="140">
        <f t="shared" si="0"/>
        <v>31</v>
      </c>
      <c r="H23" s="76">
        <f>IF(VLOOKUP($B23,'Messieurs BRUT'!$B$6:$F$92,5,FALSE)="","",(VLOOKUP($B23,'Messieurs BRUT'!$B$6:$F$92,5,FALSE)))</f>
        <v>14</v>
      </c>
      <c r="I23" s="76">
        <f>IF(VLOOKUP($B23,'Messieurs NET'!$B$6:$F$92,5,FALSE)="","",(VLOOKUP($B23,'Messieurs NET'!$B$6:$F$92,5,FALSE)))</f>
        <v>31</v>
      </c>
      <c r="J23" s="140">
        <f t="shared" si="1"/>
        <v>45</v>
      </c>
      <c r="K23" s="76">
        <f>IF(VLOOKUP($B23,'Messieurs BRUT'!$B$6:$G$92,6,FALSE)="","",(VLOOKUP($B23,'Messieurs BRUT'!$B$6:$G$92,6,FALSE)))</f>
        <v>16</v>
      </c>
      <c r="L23" s="76">
        <f>IF(VLOOKUP($B23,'Messieurs NET'!$B$6:$G$92,6,FALSE)="","",(VLOOKUP($B23,'Messieurs NET'!$B$6:$G$92,6,FALSE)))</f>
        <v>39</v>
      </c>
      <c r="M23" s="140">
        <f t="shared" si="2"/>
        <v>55</v>
      </c>
      <c r="N23" s="76">
        <f>IF(VLOOKUP($B23,'Messieurs BRUT'!$B$6:$H$92,7,FALSE)="","",(VLOOKUP($B23,'Messieurs BRUT'!$B$6:$H$92,7,FALSE)))</f>
        <v>8</v>
      </c>
      <c r="O23" s="76">
        <f>IF(VLOOKUP($B23,'Messieurs NET'!$B$6:$H$92,7,FALSE)="","",(VLOOKUP($B23,'Messieurs NET'!$B$6:$H$92,7,FALSE)))</f>
        <v>21</v>
      </c>
      <c r="P23" s="140">
        <f t="shared" si="3"/>
        <v>29</v>
      </c>
      <c r="Q23" s="76">
        <f>IF(VLOOKUP($B23,'Messieurs BRUT'!$B$6:$J$92,8,FALSE)="","",(VLOOKUP($B23,'Messieurs BRUT'!$B$6:$J$92,8,FALSE)))</f>
        <v>9</v>
      </c>
      <c r="R23" s="76">
        <f>IF(VLOOKUP($B23,'Messieurs NET'!$B$6:$J$92,8,FALSE)="","",(VLOOKUP($B23,'Messieurs NET'!$B$6:$J$92,8,FALSE)))</f>
        <v>29</v>
      </c>
      <c r="S23" s="140">
        <f t="shared" si="4"/>
        <v>38</v>
      </c>
      <c r="T23" s="76">
        <f>IF(VLOOKUP($B23,'Messieurs BRUT'!$B$6:$J$92,9,FALSE)="","",(VLOOKUP($B23,'Messieurs BRUT'!$B$6:$J$92,9,FALSE)))</f>
        <v>9</v>
      </c>
      <c r="U23" s="76">
        <f>IF(VLOOKUP($B23,'Messieurs NET'!$B$6:$J$92,9,FALSE)="","",(VLOOKUP($B23,'Messieurs NET'!$B$6:$J$92,9,FALSE)))</f>
        <v>26</v>
      </c>
      <c r="V23" s="140">
        <f t="shared" si="5"/>
        <v>35</v>
      </c>
      <c r="W23" s="76">
        <f>IF(VLOOKUP($B23,'Messieurs BRUT'!$B$6:$M$92,10,FALSE)="","",(VLOOKUP($B23,'Messieurs BRUT'!$B$6:$M$92,10,FALSE)))</f>
        <v>9</v>
      </c>
      <c r="X23" s="76">
        <f>IF(VLOOKUP($B23,'Messieurs NET'!$B$6:$M$92,10,FALSE)="","",(VLOOKUP($B23,'Messieurs NET'!$B$6:$M$92,10,FALSE)))</f>
        <v>25</v>
      </c>
      <c r="Y23" s="140">
        <f t="shared" si="6"/>
        <v>34</v>
      </c>
      <c r="Z23" s="76">
        <f>IF(VLOOKUP($B23,'Messieurs BRUT'!$B$6:$L$92,11,FALSE)="","",(VLOOKUP($B23,'Messieurs BRUT'!$B$6:$L$92,11,FALSE)))</f>
        <v>14</v>
      </c>
      <c r="AA23" s="76">
        <f>IF(VLOOKUP($B23,'Messieurs NET'!$B$6:$L$92,11,FALSE)="","",(VLOOKUP($B23,'Messieurs NET'!$B$6:$L$92,11,FALSE)))</f>
        <v>32</v>
      </c>
      <c r="AB23" s="140">
        <f t="shared" si="7"/>
        <v>46</v>
      </c>
      <c r="AC23" s="76">
        <f>IF(VLOOKUP($B23,'Messieurs BRUT'!$B$6:$M$92,12,FALSE)="","",(VLOOKUP($B23,'Messieurs BRUT'!$B$6:$M$92,12,FALSE)))</f>
        <v>11</v>
      </c>
      <c r="AD23" s="76">
        <f>IF(VLOOKUP($B23,'Messieurs NET'!$B$6:$M$92,12,FALSE)="","",(VLOOKUP($B23,'Messieurs NET'!$B$6:$M$92,12,FALSE)))</f>
        <v>30</v>
      </c>
      <c r="AE23" s="140">
        <f t="shared" si="8"/>
        <v>41</v>
      </c>
      <c r="AF23" s="76">
        <f>IF(VLOOKUP($B23,'Messieurs BRUT'!$B$6:$N$92,13,FALSE)="","",(VLOOKUP($B23,'Messieurs BRUT'!$B$6:$N$92,13,FALSE)))</f>
        <v>10</v>
      </c>
      <c r="AG23" s="76">
        <f>IF(VLOOKUP($B23,'Messieurs NET'!$B$6:$N$92,13,FALSE)="","",(VLOOKUP($B23,'Messieurs NET'!$B$6:$N$92,13,FALSE)))</f>
        <v>27</v>
      </c>
      <c r="AH23" s="140">
        <f t="shared" si="9"/>
        <v>37</v>
      </c>
      <c r="AI23" s="140">
        <f t="shared" si="10"/>
        <v>391</v>
      </c>
      <c r="AJ23" s="141">
        <f t="shared" si="11"/>
        <v>10</v>
      </c>
      <c r="AK23" s="141">
        <f>IF(AJ23&lt;8,0,+SMALL(($G23,$J23,$M23,$P23,$S23,$V23,$Y23,$AB23,$AE23,$AH23),1))</f>
        <v>29</v>
      </c>
      <c r="AL23" s="141">
        <f>IF(AJ23&lt;9,0,+SMALL(($G23,$J23,$M23,$P23,$S23,$V23,$Y23,$AB23,$AE23,$AH23),2))</f>
        <v>31</v>
      </c>
      <c r="AM23" s="141">
        <f>IF(AJ23&lt;10,0,+SMALL(($G23,$J23,$M23,$P23,$S23,$V23,$Y23,$AB23,$AE23,$AH23),3))</f>
        <v>34</v>
      </c>
      <c r="AN23" s="141">
        <f t="shared" si="12"/>
        <v>297</v>
      </c>
      <c r="AO23" s="141">
        <f t="shared" si="13"/>
        <v>18</v>
      </c>
    </row>
    <row r="24" spans="2:41" ht="14.4">
      <c r="B24" s="137" t="s">
        <v>118</v>
      </c>
      <c r="C24" s="138"/>
      <c r="D24" s="146" t="s">
        <v>26</v>
      </c>
      <c r="E24" s="76">
        <f>IF(VLOOKUP($B24,'Messieurs BRUT'!$B$6:$E$92,4,FALSE)="","",(VLOOKUP($B24,'Messieurs BRUT'!$B$6:$E$92,4,FALSE)))</f>
        <v>13</v>
      </c>
      <c r="F24" s="76">
        <f>IF(VLOOKUP($B24,'Messieurs NET'!$B$6:E$92,4,FALSE)="","",(VLOOKUP($B24,'Messieurs NET'!$B$6:$E$92,4,FALSE)))</f>
        <v>28</v>
      </c>
      <c r="G24" s="140">
        <f t="shared" si="0"/>
        <v>41</v>
      </c>
      <c r="H24" s="76">
        <f>IF(VLOOKUP($B24,'Messieurs BRUT'!$B$6:$F$92,5,FALSE)="","",(VLOOKUP($B24,'Messieurs BRUT'!$B$6:$F$92,5,FALSE)))</f>
        <v>13</v>
      </c>
      <c r="I24" s="76">
        <f>IF(VLOOKUP($B24,'Messieurs NET'!$B$6:$F$92,5,FALSE)="","",(VLOOKUP($B24,'Messieurs NET'!$B$6:$F$92,5,FALSE)))</f>
        <v>32</v>
      </c>
      <c r="J24" s="140">
        <f t="shared" si="1"/>
        <v>45</v>
      </c>
      <c r="K24" s="76" t="str">
        <f>IF(VLOOKUP($B24,'Messieurs BRUT'!$B$6:$G$92,6,FALSE)="","",(VLOOKUP($B24,'Messieurs BRUT'!$B$6:$G$92,6,FALSE)))</f>
        <v/>
      </c>
      <c r="L24" s="76" t="str">
        <f>IF(VLOOKUP($B24,'Messieurs NET'!$B$6:$G$92,6,FALSE)="","",(VLOOKUP($B24,'Messieurs NET'!$B$6:$G$92,6,FALSE)))</f>
        <v/>
      </c>
      <c r="M24" s="140" t="str">
        <f t="shared" si="2"/>
        <v/>
      </c>
      <c r="N24" s="76" t="str">
        <f>IF(VLOOKUP($B24,'Messieurs BRUT'!$B$6:$H$92,7,FALSE)="","",(VLOOKUP($B24,'Messieurs BRUT'!$B$6:$H$92,7,FALSE)))</f>
        <v/>
      </c>
      <c r="O24" s="76" t="str">
        <f>IF(VLOOKUP($B24,'Messieurs NET'!$B$6:$H$92,7,FALSE)="","",(VLOOKUP($B24,'Messieurs NET'!$B$6:$H$92,7,FALSE)))</f>
        <v/>
      </c>
      <c r="P24" s="140" t="str">
        <f t="shared" si="3"/>
        <v/>
      </c>
      <c r="Q24" s="76">
        <f>IF(VLOOKUP($B24,'Messieurs BRUT'!$B$6:$J$92,8,FALSE)="","",(VLOOKUP($B24,'Messieurs BRUT'!$B$6:$J$92,8,FALSE)))</f>
        <v>18</v>
      </c>
      <c r="R24" s="76">
        <f>IF(VLOOKUP($B24,'Messieurs NET'!$B$6:$J$92,8,FALSE)="","",(VLOOKUP($B24,'Messieurs NET'!$B$6:$J$92,8,FALSE)))</f>
        <v>37</v>
      </c>
      <c r="S24" s="140">
        <f t="shared" si="4"/>
        <v>55</v>
      </c>
      <c r="T24" s="76" t="str">
        <f>IF(VLOOKUP($B24,'Messieurs BRUT'!$B$6:$J$92,9,FALSE)="","",(VLOOKUP($B24,'Messieurs BRUT'!$B$6:$J$92,9,FALSE)))</f>
        <v/>
      </c>
      <c r="U24" s="76" t="str">
        <f>IF(VLOOKUP($B24,'Messieurs NET'!$B$6:$J$92,9,FALSE)="","",(VLOOKUP($B24,'Messieurs NET'!$B$6:$J$92,9,FALSE)))</f>
        <v/>
      </c>
      <c r="V24" s="140" t="str">
        <f t="shared" si="5"/>
        <v/>
      </c>
      <c r="W24" s="76" t="str">
        <f>IF(VLOOKUP($B24,'Messieurs BRUT'!$B$6:$M$92,10,FALSE)="","",(VLOOKUP($B24,'Messieurs BRUT'!$B$6:$M$92,10,FALSE)))</f>
        <v/>
      </c>
      <c r="X24" s="76" t="str">
        <f>IF(VLOOKUP($B24,'Messieurs NET'!$B$6:$M$92,10,FALSE)="","",(VLOOKUP($B24,'Messieurs NET'!$B$6:$M$92,10,FALSE)))</f>
        <v/>
      </c>
      <c r="Y24" s="140" t="str">
        <f t="shared" si="6"/>
        <v/>
      </c>
      <c r="Z24" s="76">
        <f>IF(VLOOKUP($B24,'Messieurs BRUT'!$B$6:$L$92,11,FALSE)="","",(VLOOKUP($B24,'Messieurs BRUT'!$B$6:$L$92,11,FALSE)))</f>
        <v>13</v>
      </c>
      <c r="AA24" s="76">
        <f>IF(VLOOKUP($B24,'Messieurs NET'!$B$6:$L$92,11,FALSE)="","",(VLOOKUP($B24,'Messieurs NET'!$B$6:$L$92,11,FALSE)))</f>
        <v>30</v>
      </c>
      <c r="AB24" s="140">
        <f t="shared" si="7"/>
        <v>43</v>
      </c>
      <c r="AC24" s="76">
        <f>IF(VLOOKUP($B24,'Messieurs BRUT'!$B$6:$M$92,12,FALSE)="","",(VLOOKUP($B24,'Messieurs BRUT'!$B$6:$M$92,12,FALSE)))</f>
        <v>20</v>
      </c>
      <c r="AD24" s="76">
        <f>IF(VLOOKUP($B24,'Messieurs NET'!$B$6:$M$92,12,FALSE)="","",(VLOOKUP($B24,'Messieurs NET'!$B$6:$M$92,12,FALSE)))</f>
        <v>38</v>
      </c>
      <c r="AE24" s="140">
        <f t="shared" si="8"/>
        <v>58</v>
      </c>
      <c r="AF24" s="76">
        <f>IF(VLOOKUP($B24,'Messieurs BRUT'!$B$6:$N$92,13,FALSE)="","",(VLOOKUP($B24,'Messieurs BRUT'!$B$6:$N$92,13,FALSE)))</f>
        <v>18</v>
      </c>
      <c r="AG24" s="76">
        <f>IF(VLOOKUP($B24,'Messieurs NET'!$B$6:$N$92,13,FALSE)="","",(VLOOKUP($B24,'Messieurs NET'!$B$6:$N$92,13,FALSE)))</f>
        <v>35</v>
      </c>
      <c r="AH24" s="140">
        <f t="shared" si="9"/>
        <v>53</v>
      </c>
      <c r="AI24" s="140">
        <f t="shared" si="10"/>
        <v>295</v>
      </c>
      <c r="AJ24" s="141">
        <f t="shared" si="11"/>
        <v>6</v>
      </c>
      <c r="AK24" s="141">
        <f>IF(AJ24&lt;8,0,+SMALL(($G24,$J24,$M24,$P24,$S24,$V24,$Y24,$AB24,$AE24,$AH24),1))</f>
        <v>0</v>
      </c>
      <c r="AL24" s="141">
        <f>IF(AJ24&lt;9,0,+SMALL(($G24,$J24,$M24,$P24,$S24,$V24,$Y24,$AB24,$AE24,$AH24),2))</f>
        <v>0</v>
      </c>
      <c r="AM24" s="141">
        <f>IF(AJ24&lt;10,0,+SMALL(($G24,$J24,$M24,$P24,$S24,$V24,$Y24,$AB24,$AE24,$AH24),3))</f>
        <v>0</v>
      </c>
      <c r="AN24" s="141">
        <f t="shared" si="12"/>
        <v>295</v>
      </c>
      <c r="AO24" s="141">
        <f t="shared" si="13"/>
        <v>19</v>
      </c>
    </row>
    <row r="25" spans="2:41" ht="14.4">
      <c r="B25" s="137" t="s">
        <v>55</v>
      </c>
      <c r="C25" s="138"/>
      <c r="D25" s="147" t="s">
        <v>230</v>
      </c>
      <c r="E25" s="76">
        <f>IF(VLOOKUP($B25,'Messieurs BRUT'!$B$6:$E$92,4,FALSE)="","",(VLOOKUP($B25,'Messieurs BRUT'!$B$6:$E$92,4,FALSE)))</f>
        <v>10</v>
      </c>
      <c r="F25" s="76">
        <f>IF(VLOOKUP($B25,'Messieurs NET'!$B$6:E$92,4,FALSE)="","",(VLOOKUP($B25,'Messieurs NET'!$B$6:$E$92,4,FALSE)))</f>
        <v>22</v>
      </c>
      <c r="G25" s="140">
        <f t="shared" si="0"/>
        <v>32</v>
      </c>
      <c r="H25" s="76" t="str">
        <f>IF(VLOOKUP($B25,'Messieurs BRUT'!$B$6:$F$92,5,FALSE)="","",(VLOOKUP($B25,'Messieurs BRUT'!$B$6:$F$92,5,FALSE)))</f>
        <v/>
      </c>
      <c r="I25" s="76" t="str">
        <f>IF(VLOOKUP($B25,'Messieurs NET'!$B$6:$F$92,5,FALSE)="","",(VLOOKUP($B25,'Messieurs NET'!$B$6:$F$92,5,FALSE)))</f>
        <v/>
      </c>
      <c r="J25" s="140" t="str">
        <f t="shared" si="1"/>
        <v/>
      </c>
      <c r="K25" s="76">
        <f>IF(VLOOKUP($B25,'Messieurs BRUT'!$B$6:$G$92,6,FALSE)="","",(VLOOKUP($B25,'Messieurs BRUT'!$B$6:$G$92,6,FALSE)))</f>
        <v>14</v>
      </c>
      <c r="L25" s="76">
        <f>IF(VLOOKUP($B25,'Messieurs NET'!$B$6:$G$92,6,FALSE)="","",(VLOOKUP($B25,'Messieurs NET'!$B$6:$G$92,6,FALSE)))</f>
        <v>32</v>
      </c>
      <c r="M25" s="140">
        <f t="shared" si="2"/>
        <v>46</v>
      </c>
      <c r="N25" s="76" t="str">
        <f>IF(VLOOKUP($B25,'Messieurs BRUT'!$B$6:$H$92,7,FALSE)="","",(VLOOKUP($B25,'Messieurs BRUT'!$B$6:$H$92,7,FALSE)))</f>
        <v/>
      </c>
      <c r="O25" s="76" t="str">
        <f>IF(VLOOKUP($B25,'Messieurs NET'!$B$6:$H$92,7,FALSE)="","",(VLOOKUP($B25,'Messieurs NET'!$B$6:$H$92,7,FALSE)))</f>
        <v/>
      </c>
      <c r="P25" s="140" t="str">
        <f t="shared" si="3"/>
        <v/>
      </c>
      <c r="Q25" s="76">
        <f>IF(VLOOKUP($B25,'Messieurs BRUT'!$B$6:$J$92,8,FALSE)="","",(VLOOKUP($B25,'Messieurs BRUT'!$B$6:$J$92,8,FALSE)))</f>
        <v>28</v>
      </c>
      <c r="R25" s="76">
        <f>IF(VLOOKUP($B25,'Messieurs NET'!$B$6:$J$92,8,FALSE)="","",(VLOOKUP($B25,'Messieurs NET'!$B$6:$J$92,8,FALSE)))</f>
        <v>44</v>
      </c>
      <c r="S25" s="140">
        <f t="shared" si="4"/>
        <v>72</v>
      </c>
      <c r="T25" s="76" t="str">
        <f>IF(VLOOKUP($B25,'Messieurs BRUT'!$B$6:$J$92,9,FALSE)="","",(VLOOKUP($B25,'Messieurs BRUT'!$B$6:$J$92,9,FALSE)))</f>
        <v/>
      </c>
      <c r="U25" s="76" t="str">
        <f>IF(VLOOKUP($B25,'Messieurs NET'!$B$6:$J$92,9,FALSE)="","",(VLOOKUP($B25,'Messieurs NET'!$B$6:$J$92,9,FALSE)))</f>
        <v/>
      </c>
      <c r="V25" s="140" t="str">
        <f t="shared" si="5"/>
        <v/>
      </c>
      <c r="W25" s="76" t="str">
        <f>IF(VLOOKUP($B25,'Messieurs BRUT'!$B$6:$M$92,10,FALSE)="","",(VLOOKUP($B25,'Messieurs BRUT'!$B$6:$M$92,10,FALSE)))</f>
        <v/>
      </c>
      <c r="X25" s="76" t="str">
        <f>IF(VLOOKUP($B25,'Messieurs NET'!$B$6:$M$92,10,FALSE)="","",(VLOOKUP($B25,'Messieurs NET'!$B$6:$M$92,10,FALSE)))</f>
        <v/>
      </c>
      <c r="Y25" s="140" t="str">
        <f t="shared" si="6"/>
        <v/>
      </c>
      <c r="Z25" s="76">
        <f>IF(VLOOKUP($B25,'Messieurs BRUT'!$B$6:$L$92,11,FALSE)="","",(VLOOKUP($B25,'Messieurs BRUT'!$B$6:$L$92,11,FALSE)))</f>
        <v>19</v>
      </c>
      <c r="AA25" s="76">
        <f>IF(VLOOKUP($B25,'Messieurs NET'!$B$6:$L$92,11,FALSE)="","",(VLOOKUP($B25,'Messieurs NET'!$B$6:$L$92,11,FALSE)))</f>
        <v>32</v>
      </c>
      <c r="AB25" s="140">
        <f t="shared" si="7"/>
        <v>51</v>
      </c>
      <c r="AC25" s="76">
        <f>IF(VLOOKUP($B25,'Messieurs BRUT'!$B$6:$M$92,12,FALSE)="","",(VLOOKUP($B25,'Messieurs BRUT'!$B$6:$M$92,12,FALSE)))</f>
        <v>20</v>
      </c>
      <c r="AD25" s="76">
        <f>IF(VLOOKUP($B25,'Messieurs NET'!$B$6:$M$92,12,FALSE)="","",(VLOOKUP($B25,'Messieurs NET'!$B$6:$M$92,12,FALSE)))</f>
        <v>33</v>
      </c>
      <c r="AE25" s="140">
        <f t="shared" si="8"/>
        <v>53</v>
      </c>
      <c r="AF25" s="76">
        <f>IF(VLOOKUP($B25,'Messieurs BRUT'!$B$6:$N$92,13,FALSE)="","",(VLOOKUP($B25,'Messieurs BRUT'!$B$6:$N$92,13,FALSE)))</f>
        <v>14</v>
      </c>
      <c r="AG25" s="76">
        <f>IF(VLOOKUP($B25,'Messieurs NET'!$B$6:$N$92,13,FALSE)="","",(VLOOKUP($B25,'Messieurs NET'!$B$6:$N$92,13,FALSE)))</f>
        <v>25</v>
      </c>
      <c r="AH25" s="140">
        <f t="shared" si="9"/>
        <v>39</v>
      </c>
      <c r="AI25" s="140">
        <f t="shared" si="10"/>
        <v>293</v>
      </c>
      <c r="AJ25" s="141">
        <f t="shared" si="11"/>
        <v>6</v>
      </c>
      <c r="AK25" s="141">
        <f>IF(AJ25&lt;8,0,+SMALL(($G25,$J25,$M25,$P25,$S25,$V25,$Y25,$AB25,$AE25,$AH25),1))</f>
        <v>0</v>
      </c>
      <c r="AL25" s="141">
        <f>IF(AJ25&lt;9,0,+SMALL(($G25,$J25,$M25,$P25,$S25,$V25,$Y25,$AB25,$AE25,$AH25),2))</f>
        <v>0</v>
      </c>
      <c r="AM25" s="141">
        <f>IF(AJ25&lt;10,0,+SMALL(($G25,$J25,$M25,$P25,$S25,$V25,$Y25,$AB25,$AE25,$AH25),3))</f>
        <v>0</v>
      </c>
      <c r="AN25" s="141">
        <f t="shared" si="12"/>
        <v>293</v>
      </c>
      <c r="AO25" s="141">
        <f t="shared" si="13"/>
        <v>20</v>
      </c>
    </row>
    <row r="26" spans="2:41" ht="14.4">
      <c r="B26" s="137" t="s">
        <v>43</v>
      </c>
      <c r="C26" s="138"/>
      <c r="D26" s="144" t="s">
        <v>15</v>
      </c>
      <c r="E26" s="76">
        <f>IF(VLOOKUP($B26,'Messieurs BRUT'!$B$6:$E$92,4,FALSE)="","",(VLOOKUP($B26,'Messieurs BRUT'!$B$6:$E$92,4,FALSE)))</f>
        <v>9</v>
      </c>
      <c r="F26" s="76">
        <f>IF(VLOOKUP($B26,'Messieurs NET'!$B$6:E$92,4,FALSE)="","",(VLOOKUP($B26,'Messieurs NET'!$B$6:$E$92,4,FALSE)))</f>
        <v>32</v>
      </c>
      <c r="G26" s="140">
        <f t="shared" si="0"/>
        <v>41</v>
      </c>
      <c r="H26" s="76" t="str">
        <f>IF(VLOOKUP($B26,'Messieurs BRUT'!$B$6:$F$92,5,FALSE)="","",(VLOOKUP($B26,'Messieurs BRUT'!$B$6:$F$92,5,FALSE)))</f>
        <v/>
      </c>
      <c r="I26" s="76" t="str">
        <f>IF(VLOOKUP($B26,'Messieurs NET'!$B$6:$F$92,5,FALSE)="","",(VLOOKUP($B26,'Messieurs NET'!$B$6:$F$92,5,FALSE)))</f>
        <v/>
      </c>
      <c r="J26" s="140" t="str">
        <f t="shared" si="1"/>
        <v/>
      </c>
      <c r="K26" s="76">
        <f>IF(VLOOKUP($B26,'Messieurs BRUT'!$B$6:$G$92,6,FALSE)="","",(VLOOKUP($B26,'Messieurs BRUT'!$B$6:$G$92,6,FALSE)))</f>
        <v>5</v>
      </c>
      <c r="L26" s="76">
        <f>IF(VLOOKUP($B26,'Messieurs NET'!$B$6:$G$92,6,FALSE)="","",(VLOOKUP($B26,'Messieurs NET'!$B$6:$G$92,6,FALSE)))</f>
        <v>32</v>
      </c>
      <c r="M26" s="140">
        <f t="shared" si="2"/>
        <v>37</v>
      </c>
      <c r="N26" s="76">
        <f>IF(VLOOKUP($B26,'Messieurs BRUT'!$B$6:$H$92,7,FALSE)="","",(VLOOKUP($B26,'Messieurs BRUT'!$B$6:$H$92,7,FALSE)))</f>
        <v>8</v>
      </c>
      <c r="O26" s="76">
        <f>IF(VLOOKUP($B26,'Messieurs NET'!$B$6:$H$92,7,FALSE)="","",(VLOOKUP($B26,'Messieurs NET'!$B$6:$H$92,7,FALSE)))</f>
        <v>35</v>
      </c>
      <c r="P26" s="140">
        <f t="shared" si="3"/>
        <v>43</v>
      </c>
      <c r="Q26" s="76">
        <f>IF(VLOOKUP($B26,'Messieurs BRUT'!$B$6:$J$92,8,FALSE)="","",(VLOOKUP($B26,'Messieurs BRUT'!$B$6:$J$92,8,FALSE)))</f>
        <v>10</v>
      </c>
      <c r="R26" s="76">
        <f>IF(VLOOKUP($B26,'Messieurs NET'!$B$6:$J$92,8,FALSE)="","",(VLOOKUP($B26,'Messieurs NET'!$B$6:$J$92,8,FALSE)))</f>
        <v>34</v>
      </c>
      <c r="S26" s="140">
        <f t="shared" si="4"/>
        <v>44</v>
      </c>
      <c r="T26" s="76">
        <f>IF(VLOOKUP($B26,'Messieurs BRUT'!$B$6:$J$92,9,FALSE)="","",(VLOOKUP($B26,'Messieurs BRUT'!$B$6:$J$92,9,FALSE)))</f>
        <v>4</v>
      </c>
      <c r="U26" s="76">
        <f>IF(VLOOKUP($B26,'Messieurs NET'!$B$6:$J$92,9,FALSE)="","",(VLOOKUP($B26,'Messieurs NET'!$B$6:$J$92,9,FALSE)))</f>
        <v>24</v>
      </c>
      <c r="V26" s="140">
        <f t="shared" si="5"/>
        <v>28</v>
      </c>
      <c r="W26" s="76">
        <f>IF(VLOOKUP($B26,'Messieurs BRUT'!$B$6:$M$92,10,FALSE)="","",(VLOOKUP($B26,'Messieurs BRUT'!$B$6:$M$92,10,FALSE)))</f>
        <v>9</v>
      </c>
      <c r="X26" s="76">
        <f>IF(VLOOKUP($B26,'Messieurs NET'!$B$6:$M$92,10,FALSE)="","",(VLOOKUP($B26,'Messieurs NET'!$B$6:$M$92,10,FALSE)))</f>
        <v>27</v>
      </c>
      <c r="Y26" s="140">
        <f t="shared" si="6"/>
        <v>36</v>
      </c>
      <c r="Z26" s="76">
        <f>IF(VLOOKUP($B26,'Messieurs BRUT'!$B$6:$L$92,11,FALSE)="","",(VLOOKUP($B26,'Messieurs BRUT'!$B$6:$L$92,11,FALSE)))</f>
        <v>7</v>
      </c>
      <c r="AA26" s="76">
        <f>IF(VLOOKUP($B26,'Messieurs NET'!$B$6:$L$92,11,FALSE)="","",(VLOOKUP($B26,'Messieurs NET'!$B$6:$L$92,11,FALSE)))</f>
        <v>34</v>
      </c>
      <c r="AB26" s="140">
        <f t="shared" si="7"/>
        <v>41</v>
      </c>
      <c r="AC26" s="76">
        <f>IF(VLOOKUP($B26,'Messieurs BRUT'!$B$6:$M$92,12,FALSE)="","",(VLOOKUP($B26,'Messieurs BRUT'!$B$6:$M$92,12,FALSE)))</f>
        <v>11</v>
      </c>
      <c r="AD26" s="76">
        <f>IF(VLOOKUP($B26,'Messieurs NET'!$B$6:$M$92,12,FALSE)="","",(VLOOKUP($B26,'Messieurs NET'!$B$6:$M$92,12,FALSE)))</f>
        <v>36</v>
      </c>
      <c r="AE26" s="140">
        <f t="shared" si="8"/>
        <v>47</v>
      </c>
      <c r="AF26" s="76">
        <f>IF(VLOOKUP($B26,'Messieurs BRUT'!$B$6:$N$92,13,FALSE)="","",(VLOOKUP($B26,'Messieurs BRUT'!$B$6:$N$92,13,FALSE)))</f>
        <v>5</v>
      </c>
      <c r="AG26" s="76">
        <f>IF(VLOOKUP($B26,'Messieurs NET'!$B$6:$N$92,13,FALSE)="","",(VLOOKUP($B26,'Messieurs NET'!$B$6:$N$92,13,FALSE)))</f>
        <v>26</v>
      </c>
      <c r="AH26" s="140">
        <f t="shared" si="9"/>
        <v>31</v>
      </c>
      <c r="AI26" s="140">
        <f t="shared" si="10"/>
        <v>348</v>
      </c>
      <c r="AJ26" s="141">
        <f t="shared" si="11"/>
        <v>9</v>
      </c>
      <c r="AK26" s="141">
        <f>IF(AJ26&lt;8,0,+SMALL(($G26,$J26,$M26,$P26,$S26,$V26,$Y26,$AB26,$AE26,$AH26),1))</f>
        <v>28</v>
      </c>
      <c r="AL26" s="141">
        <f>IF(AJ26&lt;9,0,+SMALL(($G26,$J26,$M26,$P26,$S26,$V26,$Y26,$AB26,$AE26,$AH26),2))</f>
        <v>31</v>
      </c>
      <c r="AM26" s="141">
        <f>IF(AJ26&lt;10,0,+SMALL(($G26,$J26,$M26,$P26,$S26,$V26,$Y26,$AB26,$AE26,$AH26),3))</f>
        <v>0</v>
      </c>
      <c r="AN26" s="141">
        <f t="shared" si="12"/>
        <v>289</v>
      </c>
      <c r="AO26" s="141">
        <f t="shared" si="13"/>
        <v>21</v>
      </c>
    </row>
    <row r="27" spans="2:41" ht="14.4">
      <c r="B27" s="137" t="s">
        <v>111</v>
      </c>
      <c r="C27" s="138"/>
      <c r="D27" s="142" t="s">
        <v>36</v>
      </c>
      <c r="E27" s="76">
        <f>IF(VLOOKUP($B27,'Messieurs BRUT'!$B$6:$E$92,4,FALSE)="","",(VLOOKUP($B27,'Messieurs BRUT'!$B$6:$E$92,4,FALSE)))</f>
        <v>11</v>
      </c>
      <c r="F27" s="76">
        <f>IF(VLOOKUP($B27,'Messieurs NET'!$B$6:E$92,4,FALSE)="","",(VLOOKUP($B27,'Messieurs NET'!$B$6:$E$92,4,FALSE)))</f>
        <v>33</v>
      </c>
      <c r="G27" s="140">
        <f t="shared" si="0"/>
        <v>44</v>
      </c>
      <c r="H27" s="76">
        <f>IF(VLOOKUP($B27,'Messieurs BRUT'!$B$6:$F$92,5,FALSE)="","",(VLOOKUP($B27,'Messieurs BRUT'!$B$6:$F$92,5,FALSE)))</f>
        <v>11</v>
      </c>
      <c r="I27" s="76">
        <f>IF(VLOOKUP($B27,'Messieurs NET'!$B$6:$F$92,5,FALSE)="","",(VLOOKUP($B27,'Messieurs NET'!$B$6:$F$92,5,FALSE)))</f>
        <v>36</v>
      </c>
      <c r="J27" s="140">
        <f t="shared" si="1"/>
        <v>47</v>
      </c>
      <c r="K27" s="76">
        <f>IF(VLOOKUP($B27,'Messieurs BRUT'!$B$6:$G$92,6,FALSE)="","",(VLOOKUP($B27,'Messieurs BRUT'!$B$6:$G$92,6,FALSE)))</f>
        <v>13</v>
      </c>
      <c r="L27" s="76">
        <f>IF(VLOOKUP($B27,'Messieurs NET'!$B$6:$G$92,6,FALSE)="","",(VLOOKUP($B27,'Messieurs NET'!$B$6:$G$92,6,FALSE)))</f>
        <v>34</v>
      </c>
      <c r="M27" s="140">
        <f t="shared" si="2"/>
        <v>47</v>
      </c>
      <c r="N27" s="76">
        <f>IF(VLOOKUP($B27,'Messieurs BRUT'!$B$6:$H$92,7,FALSE)="","",(VLOOKUP($B27,'Messieurs BRUT'!$B$6:$H$92,7,FALSE)))</f>
        <v>6</v>
      </c>
      <c r="O27" s="76">
        <f>IF(VLOOKUP($B27,'Messieurs NET'!$B$6:$H$92,7,FALSE)="","",(VLOOKUP($B27,'Messieurs NET'!$B$6:$H$92,7,FALSE)))</f>
        <v>29</v>
      </c>
      <c r="P27" s="140">
        <f t="shared" si="3"/>
        <v>35</v>
      </c>
      <c r="Q27" s="76">
        <f>IF(VLOOKUP($B27,'Messieurs BRUT'!$B$6:$J$92,8,FALSE)="","",(VLOOKUP($B27,'Messieurs BRUT'!$B$6:$J$92,8,FALSE)))</f>
        <v>7</v>
      </c>
      <c r="R27" s="76">
        <f>IF(VLOOKUP($B27,'Messieurs NET'!$B$6:$J$92,8,FALSE)="","",(VLOOKUP($B27,'Messieurs NET'!$B$6:$J$92,8,FALSE)))</f>
        <v>27</v>
      </c>
      <c r="S27" s="140">
        <f t="shared" si="4"/>
        <v>34</v>
      </c>
      <c r="T27" s="76" t="str">
        <f>IF(VLOOKUP($B27,'Messieurs BRUT'!$B$6:$J$92,9,FALSE)="","",(VLOOKUP($B27,'Messieurs BRUT'!$B$6:$J$92,9,FALSE)))</f>
        <v/>
      </c>
      <c r="U27" s="76" t="str">
        <f>IF(VLOOKUP($B27,'Messieurs NET'!$B$6:$J$92,9,FALSE)="","",(VLOOKUP($B27,'Messieurs NET'!$B$6:$J$92,9,FALSE)))</f>
        <v/>
      </c>
      <c r="V27" s="140" t="str">
        <f t="shared" si="5"/>
        <v/>
      </c>
      <c r="W27" s="76" t="str">
        <f>IF(VLOOKUP($B27,'Messieurs BRUT'!$B$6:$M$92,10,FALSE)="","",(VLOOKUP($B27,'Messieurs BRUT'!$B$6:$M$92,10,FALSE)))</f>
        <v/>
      </c>
      <c r="X27" s="76" t="str">
        <f>IF(VLOOKUP($B27,'Messieurs NET'!$B$6:$M$92,10,FALSE)="","",(VLOOKUP($B27,'Messieurs NET'!$B$6:$M$92,10,FALSE)))</f>
        <v/>
      </c>
      <c r="Y27" s="140" t="str">
        <f t="shared" si="6"/>
        <v/>
      </c>
      <c r="Z27" s="76">
        <f>IF(VLOOKUP($B27,'Messieurs BRUT'!$B$6:$L$92,11,FALSE)="","",(VLOOKUP($B27,'Messieurs BRUT'!$B$6:$L$92,11,FALSE)))</f>
        <v>7</v>
      </c>
      <c r="AA27" s="76">
        <f>IF(VLOOKUP($B27,'Messieurs NET'!$B$6:$L$92,11,FALSE)="","",(VLOOKUP($B27,'Messieurs NET'!$B$6:$L$92,11,FALSE)))</f>
        <v>28</v>
      </c>
      <c r="AB27" s="140">
        <f t="shared" si="7"/>
        <v>35</v>
      </c>
      <c r="AC27" s="76">
        <f>IF(VLOOKUP($B27,'Messieurs BRUT'!$B$6:$M$92,12,FALSE)="","",(VLOOKUP($B27,'Messieurs BRUT'!$B$6:$M$92,12,FALSE)))</f>
        <v>11</v>
      </c>
      <c r="AD27" s="76">
        <f>IF(VLOOKUP($B27,'Messieurs NET'!$B$6:$M$92,12,FALSE)="","",(VLOOKUP($B27,'Messieurs NET'!$B$6:$M$92,12,FALSE)))</f>
        <v>33</v>
      </c>
      <c r="AE27" s="140">
        <f t="shared" si="8"/>
        <v>44</v>
      </c>
      <c r="AF27" s="76">
        <f>IF(VLOOKUP($B27,'Messieurs BRUT'!$B$6:$N$92,13,FALSE)="","",(VLOOKUP($B27,'Messieurs BRUT'!$B$6:$N$92,13,FALSE)))</f>
        <v>8</v>
      </c>
      <c r="AG27" s="76">
        <f>IF(VLOOKUP($B27,'Messieurs NET'!$B$6:$N$92,13,FALSE)="","",(VLOOKUP($B27,'Messieurs NET'!$B$6:$N$92,13,FALSE)))</f>
        <v>27</v>
      </c>
      <c r="AH27" s="140">
        <f t="shared" si="9"/>
        <v>35</v>
      </c>
      <c r="AI27" s="140">
        <f t="shared" si="10"/>
        <v>321</v>
      </c>
      <c r="AJ27" s="141">
        <f t="shared" si="11"/>
        <v>8</v>
      </c>
      <c r="AK27" s="141">
        <f>IF(AJ27&lt;8,0,+SMALL(($G27,$J27,$M27,$P27,$S27,$V27,$Y27,$AB27,$AE27,$AH27),1))</f>
        <v>34</v>
      </c>
      <c r="AL27" s="141">
        <f>IF(AJ27&lt;9,0,+SMALL(($G27,$J27,$M27,$P27,$S27,$V27,$Y27,$AB27,$AE27,$AH27),2))</f>
        <v>0</v>
      </c>
      <c r="AM27" s="141">
        <f>IF(AJ27&lt;10,0,+SMALL(($G27,$J27,$M27,$P27,$S27,$V27,$Y27,$AB27,$AE27,$AH27),3))</f>
        <v>0</v>
      </c>
      <c r="AN27" s="141">
        <f t="shared" si="12"/>
        <v>287</v>
      </c>
      <c r="AO27" s="141">
        <f t="shared" si="13"/>
        <v>22</v>
      </c>
    </row>
    <row r="28" spans="2:41" ht="14.4">
      <c r="B28" s="137" t="s">
        <v>23</v>
      </c>
      <c r="C28" s="138"/>
      <c r="D28" s="142" t="s">
        <v>36</v>
      </c>
      <c r="E28" s="76">
        <f>IF(VLOOKUP($B28,'Messieurs BRUT'!$B$6:$E$92,4,FALSE)="","",(VLOOKUP($B28,'Messieurs BRUT'!$B$6:$E$92,4,FALSE)))</f>
        <v>14</v>
      </c>
      <c r="F28" s="76">
        <f>IF(VLOOKUP($B28,'Messieurs NET'!$B$6:E$92,4,FALSE)="","",(VLOOKUP($B28,'Messieurs NET'!$B$6:$E$92,4,FALSE)))</f>
        <v>29</v>
      </c>
      <c r="G28" s="140">
        <f t="shared" si="0"/>
        <v>43</v>
      </c>
      <c r="H28" s="76">
        <f>IF(VLOOKUP($B28,'Messieurs BRUT'!$B$6:$F$92,5,FALSE)="","",(VLOOKUP($B28,'Messieurs BRUT'!$B$6:$F$92,5,FALSE)))</f>
        <v>16</v>
      </c>
      <c r="I28" s="76">
        <f>IF(VLOOKUP($B28,'Messieurs NET'!$B$6:$F$92,5,FALSE)="","",(VLOOKUP($B28,'Messieurs NET'!$B$6:$F$92,5,FALSE)))</f>
        <v>31</v>
      </c>
      <c r="J28" s="140">
        <f t="shared" si="1"/>
        <v>47</v>
      </c>
      <c r="K28" s="76" t="str">
        <f>IF(VLOOKUP($B28,'Messieurs BRUT'!$B$6:$G$92,6,FALSE)="","",(VLOOKUP($B28,'Messieurs BRUT'!$B$6:$G$92,6,FALSE)))</f>
        <v/>
      </c>
      <c r="L28" s="76" t="str">
        <f>IF(VLOOKUP($B28,'Messieurs NET'!$B$6:$G$92,6,FALSE)="","",(VLOOKUP($B28,'Messieurs NET'!$B$6:$G$92,6,FALSE)))</f>
        <v/>
      </c>
      <c r="M28" s="140" t="str">
        <f t="shared" si="2"/>
        <v/>
      </c>
      <c r="N28" s="76" t="str">
        <f>IF(VLOOKUP($B28,'Messieurs BRUT'!$B$6:$H$92,7,FALSE)="","",(VLOOKUP($B28,'Messieurs BRUT'!$B$6:$H$92,7,FALSE)))</f>
        <v/>
      </c>
      <c r="O28" s="76" t="str">
        <f>IF(VLOOKUP($B28,'Messieurs NET'!$B$6:$H$92,7,FALSE)="","",(VLOOKUP($B28,'Messieurs NET'!$B$6:$H$92,7,FALSE)))</f>
        <v/>
      </c>
      <c r="P28" s="140" t="str">
        <f t="shared" si="3"/>
        <v/>
      </c>
      <c r="Q28" s="76">
        <f>IF(VLOOKUP($B28,'Messieurs BRUT'!$B$6:$J$92,8,FALSE)="","",(VLOOKUP($B28,'Messieurs BRUT'!$B$6:$J$92,8,FALSE)))</f>
        <v>17</v>
      </c>
      <c r="R28" s="76">
        <f>IF(VLOOKUP($B28,'Messieurs NET'!$B$6:$J$92,8,FALSE)="","",(VLOOKUP($B28,'Messieurs NET'!$B$6:$J$92,8,FALSE)))</f>
        <v>37</v>
      </c>
      <c r="S28" s="140">
        <f t="shared" si="4"/>
        <v>54</v>
      </c>
      <c r="T28" s="76">
        <f>IF(VLOOKUP($B28,'Messieurs BRUT'!$B$6:$J$92,9,FALSE)="","",(VLOOKUP($B28,'Messieurs BRUT'!$B$6:$J$92,9,FALSE)))</f>
        <v>14</v>
      </c>
      <c r="U28" s="76">
        <f>IF(VLOOKUP($B28,'Messieurs NET'!$B$6:$J$92,9,FALSE)="","",(VLOOKUP($B28,'Messieurs NET'!$B$6:$J$92,9,FALSE)))</f>
        <v>36</v>
      </c>
      <c r="V28" s="140">
        <f t="shared" si="5"/>
        <v>50</v>
      </c>
      <c r="W28" s="76">
        <f>IF(VLOOKUP($B28,'Messieurs BRUT'!$B$6:$M$92,10,FALSE)="","",(VLOOKUP($B28,'Messieurs BRUT'!$B$6:$M$92,10,FALSE)))</f>
        <v>10</v>
      </c>
      <c r="X28" s="76">
        <f>IF(VLOOKUP($B28,'Messieurs NET'!$B$6:$M$92,10,FALSE)="","",(VLOOKUP($B28,'Messieurs NET'!$B$6:$M$92,10,FALSE)))</f>
        <v>29</v>
      </c>
      <c r="Y28" s="140">
        <f t="shared" si="6"/>
        <v>39</v>
      </c>
      <c r="Z28" s="76" t="str">
        <f>IF(VLOOKUP($B28,'Messieurs BRUT'!$B$6:$L$92,11,FALSE)="","",(VLOOKUP($B28,'Messieurs BRUT'!$B$6:$L$92,11,FALSE)))</f>
        <v/>
      </c>
      <c r="AA28" s="76" t="str">
        <f>IF(VLOOKUP($B28,'Messieurs NET'!$B$6:$L$92,11,FALSE)="","",(VLOOKUP($B28,'Messieurs NET'!$B$6:$L$92,11,FALSE)))</f>
        <v/>
      </c>
      <c r="AB28" s="140" t="str">
        <f t="shared" si="7"/>
        <v/>
      </c>
      <c r="AC28" s="76" t="str">
        <f>IF(VLOOKUP($B28,'Messieurs BRUT'!$B$6:$M$92,12,FALSE)="","",(VLOOKUP($B28,'Messieurs BRUT'!$B$6:$M$92,12,FALSE)))</f>
        <v/>
      </c>
      <c r="AD28" s="76" t="str">
        <f>IF(VLOOKUP($B28,'Messieurs NET'!$B$6:$M$92,12,FALSE)="","",(VLOOKUP($B28,'Messieurs NET'!$B$6:$M$92,12,FALSE)))</f>
        <v/>
      </c>
      <c r="AE28" s="140" t="str">
        <f t="shared" si="8"/>
        <v/>
      </c>
      <c r="AF28" s="76">
        <f>IF(VLOOKUP($B28,'Messieurs BRUT'!$B$6:$N$92,13,FALSE)="","",(VLOOKUP($B28,'Messieurs BRUT'!$B$6:$N$92,13,FALSE)))</f>
        <v>13</v>
      </c>
      <c r="AG28" s="76">
        <f>IF(VLOOKUP($B28,'Messieurs NET'!$B$6:$N$92,13,FALSE)="","",(VLOOKUP($B28,'Messieurs NET'!$B$6:$N$92,13,FALSE)))</f>
        <v>29</v>
      </c>
      <c r="AH28" s="140">
        <f t="shared" si="9"/>
        <v>42</v>
      </c>
      <c r="AI28" s="140">
        <f t="shared" si="10"/>
        <v>275</v>
      </c>
      <c r="AJ28" s="141">
        <f t="shared" si="11"/>
        <v>6</v>
      </c>
      <c r="AK28" s="141">
        <f>IF(AJ28&lt;8,0,+SMALL(($G28,$J28,$M28,$P28,$S28,$V28,$Y28,$AB28,$AE28,$AH28),1))</f>
        <v>0</v>
      </c>
      <c r="AL28" s="141">
        <f>IF(AJ28&lt;9,0,+SMALL(($G28,$J28,$M28,$P28,$S28,$V28,$Y28,$AB28,$AE28,$AH28),2))</f>
        <v>0</v>
      </c>
      <c r="AM28" s="141">
        <f>IF(AJ28&lt;10,0,+SMALL(($G28,$J28,$M28,$P28,$S28,$V28,$Y28,$AB28,$AE28,$AH28),3))</f>
        <v>0</v>
      </c>
      <c r="AN28" s="141">
        <f t="shared" si="12"/>
        <v>275</v>
      </c>
      <c r="AO28" s="141">
        <f t="shared" si="13"/>
        <v>23</v>
      </c>
    </row>
    <row r="29" spans="2:41" ht="14.4">
      <c r="B29" s="137" t="s">
        <v>75</v>
      </c>
      <c r="C29" s="138"/>
      <c r="D29" s="146" t="s">
        <v>26</v>
      </c>
      <c r="E29" s="76">
        <f>IF(VLOOKUP($B29,'Messieurs BRUT'!$B$6:$E$92,4,FALSE)="","",(VLOOKUP($B29,'Messieurs BRUT'!$B$6:$E$92,4,FALSE)))</f>
        <v>21</v>
      </c>
      <c r="F29" s="76">
        <f>IF(VLOOKUP($B29,'Messieurs NET'!$B$6:E$92,4,FALSE)="","",(VLOOKUP($B29,'Messieurs NET'!$B$6:$E$92,4,FALSE)))</f>
        <v>31</v>
      </c>
      <c r="G29" s="140">
        <f t="shared" si="0"/>
        <v>52</v>
      </c>
      <c r="H29" s="76" t="str">
        <f>IF(VLOOKUP($B29,'Messieurs BRUT'!$B$6:$F$92,5,FALSE)="","",(VLOOKUP($B29,'Messieurs BRUT'!$B$6:$F$92,5,FALSE)))</f>
        <v/>
      </c>
      <c r="I29" s="76" t="str">
        <f>IF(VLOOKUP($B29,'Messieurs NET'!$B$6:$F$92,5,FALSE)="","",(VLOOKUP($B29,'Messieurs NET'!$B$6:$F$92,5,FALSE)))</f>
        <v/>
      </c>
      <c r="J29" s="140" t="str">
        <f t="shared" si="1"/>
        <v/>
      </c>
      <c r="K29" s="76">
        <f>IF(VLOOKUP($B29,'Messieurs BRUT'!$B$6:$G$92,6,FALSE)="","",(VLOOKUP($B29,'Messieurs BRUT'!$B$6:$G$92,6,FALSE)))</f>
        <v>18</v>
      </c>
      <c r="L29" s="76">
        <f>IF(VLOOKUP($B29,'Messieurs NET'!$B$6:$G$92,6,FALSE)="","",(VLOOKUP($B29,'Messieurs NET'!$B$6:$G$92,6,FALSE)))</f>
        <v>28</v>
      </c>
      <c r="M29" s="140">
        <f t="shared" si="2"/>
        <v>46</v>
      </c>
      <c r="N29" s="76">
        <f>IF(VLOOKUP($B29,'Messieurs BRUT'!$B$6:$H$92,7,FALSE)="","",(VLOOKUP($B29,'Messieurs BRUT'!$B$6:$H$92,7,FALSE)))</f>
        <v>20</v>
      </c>
      <c r="O29" s="76">
        <f>IF(VLOOKUP($B29,'Messieurs NET'!$B$6:$H$92,7,FALSE)="","",(VLOOKUP($B29,'Messieurs NET'!$B$6:$H$92,7,FALSE)))</f>
        <v>30</v>
      </c>
      <c r="P29" s="140">
        <f t="shared" si="3"/>
        <v>50</v>
      </c>
      <c r="Q29" s="76">
        <f>IF(VLOOKUP($B29,'Messieurs BRUT'!$B$6:$J$92,8,FALSE)="","",(VLOOKUP($B29,'Messieurs BRUT'!$B$6:$J$92,8,FALSE)))</f>
        <v>25</v>
      </c>
      <c r="R29" s="76">
        <f>IF(VLOOKUP($B29,'Messieurs NET'!$B$6:$J$92,8,FALSE)="","",(VLOOKUP($B29,'Messieurs NET'!$B$6:$J$92,8,FALSE)))</f>
        <v>38</v>
      </c>
      <c r="S29" s="140">
        <f t="shared" si="4"/>
        <v>63</v>
      </c>
      <c r="T29" s="76" t="str">
        <f>IF(VLOOKUP($B29,'Messieurs BRUT'!$B$6:$J$92,9,FALSE)="","",(VLOOKUP($B29,'Messieurs BRUT'!$B$6:$J$92,9,FALSE)))</f>
        <v/>
      </c>
      <c r="U29" s="76" t="str">
        <f>IF(VLOOKUP($B29,'Messieurs NET'!$B$6:$J$92,9,FALSE)="","",(VLOOKUP($B29,'Messieurs NET'!$B$6:$J$92,9,FALSE)))</f>
        <v/>
      </c>
      <c r="V29" s="140" t="str">
        <f t="shared" si="5"/>
        <v/>
      </c>
      <c r="W29" s="76" t="str">
        <f>IF(VLOOKUP($B29,'Messieurs BRUT'!$B$6:$M$92,10,FALSE)="","",(VLOOKUP($B29,'Messieurs BRUT'!$B$6:$M$92,10,FALSE)))</f>
        <v/>
      </c>
      <c r="X29" s="76" t="str">
        <f>IF(VLOOKUP($B29,'Messieurs NET'!$B$6:$M$92,10,FALSE)="","",(VLOOKUP($B29,'Messieurs NET'!$B$6:$M$92,10,FALSE)))</f>
        <v/>
      </c>
      <c r="Y29" s="140" t="str">
        <f t="shared" si="6"/>
        <v/>
      </c>
      <c r="Z29" s="76">
        <f>IF(VLOOKUP($B29,'Messieurs BRUT'!$B$6:$L$92,11,FALSE)="","",(VLOOKUP($B29,'Messieurs BRUT'!$B$6:$L$92,11,FALSE)))</f>
        <v>26</v>
      </c>
      <c r="AA29" s="76">
        <f>IF(VLOOKUP($B29,'Messieurs NET'!$B$6:$L$92,11,FALSE)="","",(VLOOKUP($B29,'Messieurs NET'!$B$6:$L$92,11,FALSE)))</f>
        <v>37</v>
      </c>
      <c r="AB29" s="140">
        <f t="shared" si="7"/>
        <v>63</v>
      </c>
      <c r="AC29" s="76" t="str">
        <f>IF(VLOOKUP($B29,'Messieurs BRUT'!$B$6:$M$92,12,FALSE)="","",(VLOOKUP($B29,'Messieurs BRUT'!$B$6:$M$92,12,FALSE)))</f>
        <v/>
      </c>
      <c r="AD29" s="76" t="str">
        <f>IF(VLOOKUP($B29,'Messieurs NET'!$B$6:$M$92,12,FALSE)="","",(VLOOKUP($B29,'Messieurs NET'!$B$6:$M$92,12,FALSE)))</f>
        <v/>
      </c>
      <c r="AE29" s="140" t="str">
        <f t="shared" si="8"/>
        <v/>
      </c>
      <c r="AF29" s="76" t="str">
        <f>IF(VLOOKUP($B29,'Messieurs BRUT'!$B$6:$N$92,13,FALSE)="","",(VLOOKUP($B29,'Messieurs BRUT'!$B$6:$N$92,13,FALSE)))</f>
        <v/>
      </c>
      <c r="AG29" s="76" t="str">
        <f>IF(VLOOKUP($B29,'Messieurs NET'!$B$6:$N$92,13,FALSE)="","",(VLOOKUP($B29,'Messieurs NET'!$B$6:$N$92,13,FALSE)))</f>
        <v/>
      </c>
      <c r="AH29" s="140" t="str">
        <f t="shared" si="9"/>
        <v/>
      </c>
      <c r="AI29" s="140">
        <f t="shared" si="10"/>
        <v>274</v>
      </c>
      <c r="AJ29" s="141">
        <f t="shared" si="11"/>
        <v>5</v>
      </c>
      <c r="AK29" s="141">
        <f>IF(AJ29&lt;8,0,+SMALL(($G29,$J29,$M29,$P29,$S29,$V29,$Y29,$AB29,$AE29,$AH29),1))</f>
        <v>0</v>
      </c>
      <c r="AL29" s="141">
        <f>IF(AJ29&lt;9,0,+SMALL(($G29,$J29,$M29,$P29,$S29,$V29,$Y29,$AB29,$AE29,$AH29),2))</f>
        <v>0</v>
      </c>
      <c r="AM29" s="141">
        <f>IF(AJ29&lt;10,0,+SMALL(($G29,$J29,$M29,$P29,$S29,$V29,$Y29,$AB29,$AE29,$AH29),3))</f>
        <v>0</v>
      </c>
      <c r="AN29" s="141">
        <f t="shared" si="12"/>
        <v>274</v>
      </c>
      <c r="AO29" s="141">
        <f t="shared" si="13"/>
        <v>24</v>
      </c>
    </row>
    <row r="30" spans="2:41" ht="14.4">
      <c r="B30" s="137" t="s">
        <v>122</v>
      </c>
      <c r="C30" s="138"/>
      <c r="D30" s="145" t="s">
        <v>84</v>
      </c>
      <c r="E30" s="76">
        <f>IF(VLOOKUP($B30,'Messieurs BRUT'!$B$6:$E$92,4,FALSE)="","",(VLOOKUP($B30,'Messieurs BRUT'!$B$6:$E$92,4,FALSE)))</f>
        <v>9</v>
      </c>
      <c r="F30" s="76">
        <f>IF(VLOOKUP($B30,'Messieurs NET'!$B$6:E$92,4,FALSE)="","",(VLOOKUP($B30,'Messieurs NET'!$B$6:$E$92,4,FALSE)))</f>
        <v>25</v>
      </c>
      <c r="G30" s="140">
        <f t="shared" si="0"/>
        <v>34</v>
      </c>
      <c r="H30" s="76" t="str">
        <f>IF(VLOOKUP($B30,'Messieurs BRUT'!$B$6:$F$92,5,FALSE)="","",(VLOOKUP($B30,'Messieurs BRUT'!$B$6:$F$92,5,FALSE)))</f>
        <v/>
      </c>
      <c r="I30" s="76" t="str">
        <f>IF(VLOOKUP($B30,'Messieurs NET'!$B$6:$F$92,5,FALSE)="","",(VLOOKUP($B30,'Messieurs NET'!$B$6:$F$92,5,FALSE)))</f>
        <v/>
      </c>
      <c r="J30" s="140" t="str">
        <f t="shared" si="1"/>
        <v/>
      </c>
      <c r="K30" s="76">
        <f>IF(VLOOKUP($B30,'Messieurs BRUT'!$B$6:$G$92,6,FALSE)="","",(VLOOKUP($B30,'Messieurs BRUT'!$B$6:$G$92,6,FALSE)))</f>
        <v>13</v>
      </c>
      <c r="L30" s="76">
        <f>IF(VLOOKUP($B30,'Messieurs NET'!$B$6:$G$92,6,FALSE)="","",(VLOOKUP($B30,'Messieurs NET'!$B$6:$G$92,6,FALSE)))</f>
        <v>31</v>
      </c>
      <c r="M30" s="140">
        <f t="shared" si="2"/>
        <v>44</v>
      </c>
      <c r="N30" s="76">
        <f>IF(VLOOKUP($B30,'Messieurs BRUT'!$B$6:$H$92,7,FALSE)="","",(VLOOKUP($B30,'Messieurs BRUT'!$B$6:$H$92,7,FALSE)))</f>
        <v>15</v>
      </c>
      <c r="O30" s="76">
        <f>IF(VLOOKUP($B30,'Messieurs NET'!$B$6:$H$92,7,FALSE)="","",(VLOOKUP($B30,'Messieurs NET'!$B$6:$H$92,7,FALSE)))</f>
        <v>33</v>
      </c>
      <c r="P30" s="140">
        <f t="shared" si="3"/>
        <v>48</v>
      </c>
      <c r="Q30" s="76">
        <f>IF(VLOOKUP($B30,'Messieurs BRUT'!$B$6:$J$92,8,FALSE)="","",(VLOOKUP($B30,'Messieurs BRUT'!$B$6:$J$92,8,FALSE)))</f>
        <v>17</v>
      </c>
      <c r="R30" s="76">
        <f>IF(VLOOKUP($B30,'Messieurs NET'!$B$6:$J$92,8,FALSE)="","",(VLOOKUP($B30,'Messieurs NET'!$B$6:$J$92,8,FALSE)))</f>
        <v>34</v>
      </c>
      <c r="S30" s="140">
        <f t="shared" si="4"/>
        <v>51</v>
      </c>
      <c r="T30" s="76" t="str">
        <f>IF(VLOOKUP($B30,'Messieurs BRUT'!$B$6:$J$92,9,FALSE)="","",(VLOOKUP($B30,'Messieurs BRUT'!$B$6:$J$92,9,FALSE)))</f>
        <v/>
      </c>
      <c r="U30" s="76" t="str">
        <f>IF(VLOOKUP($B30,'Messieurs NET'!$B$6:$J$92,9,FALSE)="","",(VLOOKUP($B30,'Messieurs NET'!$B$6:$J$92,9,FALSE)))</f>
        <v/>
      </c>
      <c r="V30" s="140" t="str">
        <f t="shared" si="5"/>
        <v/>
      </c>
      <c r="W30" s="76" t="str">
        <f>IF(VLOOKUP($B30,'Messieurs BRUT'!$B$6:$M$92,10,FALSE)="","",(VLOOKUP($B30,'Messieurs BRUT'!$B$6:$M$92,10,FALSE)))</f>
        <v/>
      </c>
      <c r="X30" s="76" t="str">
        <f>IF(VLOOKUP($B30,'Messieurs NET'!$B$6:$M$92,10,FALSE)="","",(VLOOKUP($B30,'Messieurs NET'!$B$6:$M$92,10,FALSE)))</f>
        <v/>
      </c>
      <c r="Y30" s="140" t="str">
        <f t="shared" si="6"/>
        <v/>
      </c>
      <c r="Z30" s="76">
        <f>IF(VLOOKUP($B30,'Messieurs BRUT'!$B$6:$L$92,11,FALSE)="","",(VLOOKUP($B30,'Messieurs BRUT'!$B$6:$L$92,11,FALSE)))</f>
        <v>14</v>
      </c>
      <c r="AA30" s="76">
        <f>IF(VLOOKUP($B30,'Messieurs NET'!$B$6:$L$92,11,FALSE)="","",(VLOOKUP($B30,'Messieurs NET'!$B$6:$L$92,11,FALSE)))</f>
        <v>34</v>
      </c>
      <c r="AB30" s="140">
        <f t="shared" si="7"/>
        <v>48</v>
      </c>
      <c r="AC30" s="76" t="str">
        <f>IF(VLOOKUP($B30,'Messieurs BRUT'!$B$6:$M$92,12,FALSE)="","",(VLOOKUP($B30,'Messieurs BRUT'!$B$6:$M$92,12,FALSE)))</f>
        <v/>
      </c>
      <c r="AD30" s="76" t="str">
        <f>IF(VLOOKUP($B30,'Messieurs NET'!$B$6:$M$92,12,FALSE)="","",(VLOOKUP($B30,'Messieurs NET'!$B$6:$M$92,12,FALSE)))</f>
        <v/>
      </c>
      <c r="AE30" s="140" t="str">
        <f t="shared" si="8"/>
        <v/>
      </c>
      <c r="AF30" s="76">
        <f>IF(VLOOKUP($B30,'Messieurs BRUT'!$B$6:$N$92,13,FALSE)="","",(VLOOKUP($B30,'Messieurs BRUT'!$B$6:$N$92,13,FALSE)))</f>
        <v>13</v>
      </c>
      <c r="AG30" s="76">
        <f>IF(VLOOKUP($B30,'Messieurs NET'!$B$6:$N$92,13,FALSE)="","",(VLOOKUP($B30,'Messieurs NET'!$B$6:$N$92,13,FALSE)))</f>
        <v>33</v>
      </c>
      <c r="AH30" s="140">
        <f t="shared" si="9"/>
        <v>46</v>
      </c>
      <c r="AI30" s="140">
        <f t="shared" si="10"/>
        <v>271</v>
      </c>
      <c r="AJ30" s="141">
        <f t="shared" si="11"/>
        <v>6</v>
      </c>
      <c r="AK30" s="141">
        <f>IF(AJ30&lt;8,0,+SMALL(($G30,$J30,$M30,$P30,$S30,$V30,$Y30,$AB30,$AE30,$AH30),1))</f>
        <v>0</v>
      </c>
      <c r="AL30" s="141">
        <f>IF(AJ30&lt;9,0,+SMALL(($G30,$J30,$M30,$P30,$S30,$V30,$Y30,$AB30,$AE30,$AH30),2))</f>
        <v>0</v>
      </c>
      <c r="AM30" s="141">
        <f>IF(AJ30&lt;10,0,+SMALL(($G30,$J30,$M30,$P30,$S30,$V30,$Y30,$AB30,$AE30,$AH30),3))</f>
        <v>0</v>
      </c>
      <c r="AN30" s="141">
        <f t="shared" si="12"/>
        <v>271</v>
      </c>
      <c r="AO30" s="141">
        <f t="shared" si="13"/>
        <v>25</v>
      </c>
    </row>
    <row r="31" spans="2:41" ht="14.4">
      <c r="B31" s="137" t="s">
        <v>12</v>
      </c>
      <c r="C31" s="138"/>
      <c r="D31" s="139" t="s">
        <v>11</v>
      </c>
      <c r="E31" s="76">
        <f>IF(VLOOKUP($B31,'Messieurs BRUT'!$B$6:$E$92,4,FALSE)="","",(VLOOKUP($B31,'Messieurs BRUT'!$B$6:$E$92,4,FALSE)))</f>
        <v>18</v>
      </c>
      <c r="F31" s="76">
        <f>IF(VLOOKUP($B31,'Messieurs NET'!$B$6:E$92,4,FALSE)="","",(VLOOKUP($B31,'Messieurs NET'!$B$6:$E$92,4,FALSE)))</f>
        <v>32</v>
      </c>
      <c r="G31" s="140">
        <f t="shared" si="0"/>
        <v>50</v>
      </c>
      <c r="H31" s="76" t="str">
        <f>IF(VLOOKUP($B31,'Messieurs BRUT'!$B$6:$F$92,5,FALSE)="","",(VLOOKUP($B31,'Messieurs BRUT'!$B$6:$F$92,5,FALSE)))</f>
        <v/>
      </c>
      <c r="I31" s="76" t="str">
        <f>IF(VLOOKUP($B31,'Messieurs NET'!$B$6:$F$92,5,FALSE)="","",(VLOOKUP($B31,'Messieurs NET'!$B$6:$F$92,5,FALSE)))</f>
        <v/>
      </c>
      <c r="J31" s="140" t="str">
        <f t="shared" si="1"/>
        <v/>
      </c>
      <c r="K31" s="76">
        <f>IF(VLOOKUP($B31,'Messieurs BRUT'!$B$6:$G$92,6,FALSE)="","",(VLOOKUP($B31,'Messieurs BRUT'!$B$6:$G$92,6,FALSE)))</f>
        <v>11</v>
      </c>
      <c r="L31" s="76">
        <f>IF(VLOOKUP($B31,'Messieurs NET'!$B$6:$G$92,6,FALSE)="","",(VLOOKUP($B31,'Messieurs NET'!$B$6:$G$92,6,FALSE)))</f>
        <v>26</v>
      </c>
      <c r="M31" s="140">
        <f t="shared" si="2"/>
        <v>37</v>
      </c>
      <c r="N31" s="76" t="str">
        <f>IF(VLOOKUP($B31,'Messieurs BRUT'!$B$6:$H$92,7,FALSE)="","",(VLOOKUP($B31,'Messieurs BRUT'!$B$6:$H$92,7,FALSE)))</f>
        <v/>
      </c>
      <c r="O31" s="76" t="str">
        <f>IF(VLOOKUP($B31,'Messieurs NET'!$B$6:$H$92,7,FALSE)="","",(VLOOKUP($B31,'Messieurs NET'!$B$6:$H$92,7,FALSE)))</f>
        <v/>
      </c>
      <c r="P31" s="140" t="str">
        <f t="shared" si="3"/>
        <v/>
      </c>
      <c r="Q31" s="76">
        <f>IF(VLOOKUP($B31,'Messieurs BRUT'!$B$6:$J$92,8,FALSE)="","",(VLOOKUP($B31,'Messieurs BRUT'!$B$6:$J$92,8,FALSE)))</f>
        <v>9</v>
      </c>
      <c r="R31" s="76">
        <f>IF(VLOOKUP($B31,'Messieurs NET'!$B$6:$J$92,8,FALSE)="","",(VLOOKUP($B31,'Messieurs NET'!$B$6:$J$92,8,FALSE)))</f>
        <v>19</v>
      </c>
      <c r="S31" s="140">
        <f t="shared" si="4"/>
        <v>28</v>
      </c>
      <c r="T31" s="76">
        <f>IF(VLOOKUP($B31,'Messieurs BRUT'!$B$6:$J$92,9,FALSE)="","",(VLOOKUP($B31,'Messieurs BRUT'!$B$6:$J$92,9,FALSE)))</f>
        <v>13</v>
      </c>
      <c r="U31" s="76">
        <f>IF(VLOOKUP($B31,'Messieurs NET'!$B$6:$J$92,9,FALSE)="","",(VLOOKUP($B31,'Messieurs NET'!$B$6:$J$92,9,FALSE)))</f>
        <v>23</v>
      </c>
      <c r="V31" s="140">
        <f t="shared" si="5"/>
        <v>36</v>
      </c>
      <c r="W31" s="76" t="str">
        <f>IF(VLOOKUP($B31,'Messieurs BRUT'!$B$6:$M$92,10,FALSE)="","",(VLOOKUP($B31,'Messieurs BRUT'!$B$6:$M$92,10,FALSE)))</f>
        <v/>
      </c>
      <c r="X31" s="76" t="str">
        <f>IF(VLOOKUP($B31,'Messieurs NET'!$B$6:$M$92,10,FALSE)="","",(VLOOKUP($B31,'Messieurs NET'!$B$6:$M$92,10,FALSE)))</f>
        <v/>
      </c>
      <c r="Y31" s="140" t="str">
        <f t="shared" si="6"/>
        <v/>
      </c>
      <c r="Z31" s="76">
        <f>IF(VLOOKUP($B31,'Messieurs BRUT'!$B$6:$L$92,11,FALSE)="","",(VLOOKUP($B31,'Messieurs BRUT'!$B$6:$L$92,11,FALSE)))</f>
        <v>12</v>
      </c>
      <c r="AA31" s="76">
        <f>IF(VLOOKUP($B31,'Messieurs NET'!$B$6:$L$92,11,FALSE)="","",(VLOOKUP($B31,'Messieurs NET'!$B$6:$L$92,11,FALSE)))</f>
        <v>28</v>
      </c>
      <c r="AB31" s="140">
        <f t="shared" si="7"/>
        <v>40</v>
      </c>
      <c r="AC31" s="76">
        <f>IF(VLOOKUP($B31,'Messieurs BRUT'!$B$6:$M$92,12,FALSE)="","",(VLOOKUP($B31,'Messieurs BRUT'!$B$6:$M$92,12,FALSE)))</f>
        <v>16</v>
      </c>
      <c r="AD31" s="76">
        <f>IF(VLOOKUP($B31,'Messieurs NET'!$B$6:$M$92,12,FALSE)="","",(VLOOKUP($B31,'Messieurs NET'!$B$6:$M$92,12,FALSE)))</f>
        <v>30</v>
      </c>
      <c r="AE31" s="140">
        <f t="shared" si="8"/>
        <v>46</v>
      </c>
      <c r="AF31" s="76">
        <f>IF(VLOOKUP($B31,'Messieurs BRUT'!$B$6:$N$92,13,FALSE)="","",(VLOOKUP($B31,'Messieurs BRUT'!$B$6:$N$92,13,FALSE)))</f>
        <v>12</v>
      </c>
      <c r="AG31" s="76">
        <f>IF(VLOOKUP($B31,'Messieurs NET'!$B$6:$N$92,13,FALSE)="","",(VLOOKUP($B31,'Messieurs NET'!$B$6:$N$92,13,FALSE)))</f>
        <v>22</v>
      </c>
      <c r="AH31" s="140">
        <f t="shared" si="9"/>
        <v>34</v>
      </c>
      <c r="AI31" s="140">
        <f t="shared" si="10"/>
        <v>271</v>
      </c>
      <c r="AJ31" s="141">
        <f t="shared" si="11"/>
        <v>7</v>
      </c>
      <c r="AK31" s="141">
        <f>IF(AJ31&lt;8,0,+SMALL(($G31,$J31,$M31,$P31,$S31,$V31,$Y31,$AB31,$AE31,$AH31),1))</f>
        <v>0</v>
      </c>
      <c r="AL31" s="141">
        <f>IF(AJ31&lt;9,0,+SMALL(($G31,$J31,$M31,$P31,$S31,$V31,$Y31,$AB31,$AE31,$AH31),2))</f>
        <v>0</v>
      </c>
      <c r="AM31" s="141">
        <f>IF(AJ31&lt;10,0,+SMALL(($G31,$J31,$M31,$P31,$S31,$V31,$Y31,$AB31,$AE31,$AH31),3))</f>
        <v>0</v>
      </c>
      <c r="AN31" s="141">
        <f t="shared" si="12"/>
        <v>271</v>
      </c>
      <c r="AO31" s="141">
        <f t="shared" si="13"/>
        <v>25</v>
      </c>
    </row>
    <row r="32" spans="2:41" ht="14.4">
      <c r="B32" s="137" t="s">
        <v>53</v>
      </c>
      <c r="C32" s="138"/>
      <c r="D32" s="148" t="s">
        <v>17</v>
      </c>
      <c r="E32" s="76">
        <f>IF(VLOOKUP($B32,'Messieurs BRUT'!$B$6:$E$92,4,FALSE)="","",(VLOOKUP($B32,'Messieurs BRUT'!$B$6:$E$92,4,FALSE)))</f>
        <v>7</v>
      </c>
      <c r="F32" s="76">
        <f>IF(VLOOKUP($B32,'Messieurs NET'!$B$6:E$92,4,FALSE)="","",(VLOOKUP($B32,'Messieurs NET'!$B$6:$E$92,4,FALSE)))</f>
        <v>24</v>
      </c>
      <c r="G32" s="140">
        <f t="shared" si="0"/>
        <v>31</v>
      </c>
      <c r="H32" s="76">
        <f>IF(VLOOKUP($B32,'Messieurs BRUT'!$B$6:$F$92,5,FALSE)="","",(VLOOKUP($B32,'Messieurs BRUT'!$B$6:$F$92,5,FALSE)))</f>
        <v>13</v>
      </c>
      <c r="I32" s="76">
        <f>IF(VLOOKUP($B32,'Messieurs NET'!$B$6:$F$92,5,FALSE)="","",(VLOOKUP($B32,'Messieurs NET'!$B$6:$F$92,5,FALSE)))</f>
        <v>38</v>
      </c>
      <c r="J32" s="140">
        <f t="shared" si="1"/>
        <v>51</v>
      </c>
      <c r="K32" s="76" t="str">
        <f>IF(VLOOKUP($B32,'Messieurs BRUT'!$B$6:$G$92,6,FALSE)="","",(VLOOKUP($B32,'Messieurs BRUT'!$B$6:$G$92,6,FALSE)))</f>
        <v/>
      </c>
      <c r="L32" s="76" t="str">
        <f>IF(VLOOKUP($B32,'Messieurs NET'!$B$6:$G$92,6,FALSE)="","",(VLOOKUP($B32,'Messieurs NET'!$B$6:$G$92,6,FALSE)))</f>
        <v/>
      </c>
      <c r="M32" s="140" t="str">
        <f t="shared" si="2"/>
        <v/>
      </c>
      <c r="N32" s="76" t="str">
        <f>IF(VLOOKUP($B32,'Messieurs BRUT'!$B$6:$H$92,7,FALSE)="","",(VLOOKUP($B32,'Messieurs BRUT'!$B$6:$H$92,7,FALSE)))</f>
        <v/>
      </c>
      <c r="O32" s="76" t="str">
        <f>IF(VLOOKUP($B32,'Messieurs NET'!$B$6:$H$92,7,FALSE)="","",(VLOOKUP($B32,'Messieurs NET'!$B$6:$H$92,7,FALSE)))</f>
        <v/>
      </c>
      <c r="P32" s="140" t="str">
        <f t="shared" si="3"/>
        <v/>
      </c>
      <c r="Q32" s="76" t="str">
        <f>IF(VLOOKUP($B32,'Messieurs BRUT'!$B$6:$J$92,8,FALSE)="","",(VLOOKUP($B32,'Messieurs BRUT'!$B$6:$J$92,8,FALSE)))</f>
        <v/>
      </c>
      <c r="R32" s="76" t="str">
        <f>IF(VLOOKUP($B32,'Messieurs NET'!$B$6:$J$92,8,FALSE)="","",(VLOOKUP($B32,'Messieurs NET'!$B$6:$J$92,8,FALSE)))</f>
        <v/>
      </c>
      <c r="S32" s="140" t="str">
        <f t="shared" si="4"/>
        <v/>
      </c>
      <c r="T32" s="76" t="str">
        <f>IF(VLOOKUP($B32,'Messieurs BRUT'!$B$6:$J$92,9,FALSE)="","",(VLOOKUP($B32,'Messieurs BRUT'!$B$6:$J$92,9,FALSE)))</f>
        <v/>
      </c>
      <c r="U32" s="76" t="str">
        <f>IF(VLOOKUP($B32,'Messieurs NET'!$B$6:$J$92,9,FALSE)="","",(VLOOKUP($B32,'Messieurs NET'!$B$6:$J$92,9,FALSE)))</f>
        <v/>
      </c>
      <c r="V32" s="140" t="str">
        <f t="shared" si="5"/>
        <v/>
      </c>
      <c r="W32" s="76">
        <f>IF(VLOOKUP($B32,'Messieurs BRUT'!$B$6:$M$92,10,FALSE)="","",(VLOOKUP($B32,'Messieurs BRUT'!$B$6:$M$92,10,FALSE)))</f>
        <v>11</v>
      </c>
      <c r="X32" s="76">
        <f>IF(VLOOKUP($B32,'Messieurs NET'!$B$6:$M$92,10,FALSE)="","",(VLOOKUP($B32,'Messieurs NET'!$B$6:$M$92,10,FALSE)))</f>
        <v>37</v>
      </c>
      <c r="Y32" s="140">
        <f t="shared" si="6"/>
        <v>48</v>
      </c>
      <c r="Z32" s="76">
        <f>IF(VLOOKUP($B32,'Messieurs BRUT'!$B$6:$L$92,11,FALSE)="","",(VLOOKUP($B32,'Messieurs BRUT'!$B$6:$L$92,11,FALSE)))</f>
        <v>11</v>
      </c>
      <c r="AA32" s="76">
        <f>IF(VLOOKUP($B32,'Messieurs NET'!$B$6:$L$92,11,FALSE)="","",(VLOOKUP($B32,'Messieurs NET'!$B$6:$L$92,11,FALSE)))</f>
        <v>34</v>
      </c>
      <c r="AB32" s="140">
        <f t="shared" si="7"/>
        <v>45</v>
      </c>
      <c r="AC32" s="76">
        <f>IF(VLOOKUP($B32,'Messieurs BRUT'!$B$6:$M$92,12,FALSE)="","",(VLOOKUP($B32,'Messieurs BRUT'!$B$6:$M$92,12,FALSE)))</f>
        <v>10</v>
      </c>
      <c r="AD32" s="76">
        <f>IF(VLOOKUP($B32,'Messieurs NET'!$B$6:$M$92,12,FALSE)="","",(VLOOKUP($B32,'Messieurs NET'!$B$6:$M$92,12,FALSE)))</f>
        <v>34</v>
      </c>
      <c r="AE32" s="140">
        <f t="shared" si="8"/>
        <v>44</v>
      </c>
      <c r="AF32" s="76">
        <f>IF(VLOOKUP($B32,'Messieurs BRUT'!$B$6:$N$92,13,FALSE)="","",(VLOOKUP($B32,'Messieurs BRUT'!$B$6:$N$92,13,FALSE)))</f>
        <v>10</v>
      </c>
      <c r="AG32" s="76">
        <f>IF(VLOOKUP($B32,'Messieurs NET'!$B$6:$N$92,13,FALSE)="","",(VLOOKUP($B32,'Messieurs NET'!$B$6:$N$92,13,FALSE)))</f>
        <v>33</v>
      </c>
      <c r="AH32" s="140">
        <f t="shared" si="9"/>
        <v>43</v>
      </c>
      <c r="AI32" s="140">
        <f t="shared" si="10"/>
        <v>262</v>
      </c>
      <c r="AJ32" s="141">
        <f t="shared" si="11"/>
        <v>6</v>
      </c>
      <c r="AK32" s="141">
        <f>IF(AJ32&lt;8,0,+SMALL(($G32,$J32,$M32,$P32,$S32,$V32,$Y32,$AB32,$AE32,$AH32),1))</f>
        <v>0</v>
      </c>
      <c r="AL32" s="141">
        <f>IF(AJ32&lt;9,0,+SMALL(($G32,$J32,$M32,$P32,$S32,$V32,$Y32,$AB32,$AE32,$AH32),2))</f>
        <v>0</v>
      </c>
      <c r="AM32" s="141">
        <f>IF(AJ32&lt;10,0,+SMALL(($G32,$J32,$M32,$P32,$S32,$V32,$Y32,$AB32,$AE32,$AH32),3))</f>
        <v>0</v>
      </c>
      <c r="AN32" s="141">
        <f t="shared" si="12"/>
        <v>262</v>
      </c>
      <c r="AO32" s="141">
        <f t="shared" si="13"/>
        <v>27</v>
      </c>
    </row>
    <row r="33" spans="2:41" ht="14.4">
      <c r="B33" s="137" t="s">
        <v>64</v>
      </c>
      <c r="C33" s="138"/>
      <c r="D33" s="146" t="s">
        <v>26</v>
      </c>
      <c r="E33" s="76">
        <f>IF(VLOOKUP($B33,'Messieurs BRUT'!$B$6:$E$92,4,FALSE)="","",(VLOOKUP($B33,'Messieurs BRUT'!$B$6:$E$92,4,FALSE)))</f>
        <v>14</v>
      </c>
      <c r="F33" s="76">
        <f>IF(VLOOKUP($B33,'Messieurs NET'!$B$6:E$92,4,FALSE)="","",(VLOOKUP($B33,'Messieurs NET'!$B$6:$E$92,4,FALSE)))</f>
        <v>29</v>
      </c>
      <c r="G33" s="140">
        <f t="shared" si="0"/>
        <v>43</v>
      </c>
      <c r="H33" s="76">
        <f>IF(VLOOKUP($B33,'Messieurs BRUT'!$B$6:$F$92,5,FALSE)="","",(VLOOKUP($B33,'Messieurs BRUT'!$B$6:$F$92,5,FALSE)))</f>
        <v>17</v>
      </c>
      <c r="I33" s="76">
        <f>IF(VLOOKUP($B33,'Messieurs NET'!$B$6:$F$92,5,FALSE)="","",(VLOOKUP($B33,'Messieurs NET'!$B$6:$F$92,5,FALSE)))</f>
        <v>33</v>
      </c>
      <c r="J33" s="140">
        <f t="shared" si="1"/>
        <v>50</v>
      </c>
      <c r="K33" s="76">
        <f>IF(VLOOKUP($B33,'Messieurs BRUT'!$B$6:$G$92,6,FALSE)="","",(VLOOKUP($B33,'Messieurs BRUT'!$B$6:$G$92,6,FALSE)))</f>
        <v>13</v>
      </c>
      <c r="L33" s="76">
        <f>IF(VLOOKUP($B33,'Messieurs NET'!$B$6:$G$92,6,FALSE)="","",(VLOOKUP($B33,'Messieurs NET'!$B$6:$G$92,6,FALSE)))</f>
        <v>28</v>
      </c>
      <c r="M33" s="140">
        <f t="shared" si="2"/>
        <v>41</v>
      </c>
      <c r="N33" s="76" t="str">
        <f>IF(VLOOKUP($B33,'Messieurs BRUT'!$B$6:$H$92,7,FALSE)="","",(VLOOKUP($B33,'Messieurs BRUT'!$B$6:$H$92,7,FALSE)))</f>
        <v/>
      </c>
      <c r="O33" s="76" t="str">
        <f>IF(VLOOKUP($B33,'Messieurs NET'!$B$6:$H$92,7,FALSE)="","",(VLOOKUP($B33,'Messieurs NET'!$B$6:$H$92,7,FALSE)))</f>
        <v/>
      </c>
      <c r="P33" s="140" t="str">
        <f t="shared" si="3"/>
        <v/>
      </c>
      <c r="Q33" s="76" t="str">
        <f>IF(VLOOKUP($B33,'Messieurs BRUT'!$B$6:$J$92,8,FALSE)="","",(VLOOKUP($B33,'Messieurs BRUT'!$B$6:$J$92,8,FALSE)))</f>
        <v/>
      </c>
      <c r="R33" s="76" t="str">
        <f>IF(VLOOKUP($B33,'Messieurs NET'!$B$6:$J$92,8,FALSE)="","",(VLOOKUP($B33,'Messieurs NET'!$B$6:$J$92,8,FALSE)))</f>
        <v/>
      </c>
      <c r="S33" s="140" t="str">
        <f t="shared" si="4"/>
        <v/>
      </c>
      <c r="T33" s="76" t="str">
        <f>IF(VLOOKUP($B33,'Messieurs BRUT'!$B$6:$J$92,9,FALSE)="","",(VLOOKUP($B33,'Messieurs BRUT'!$B$6:$J$92,9,FALSE)))</f>
        <v/>
      </c>
      <c r="U33" s="76" t="str">
        <f>IF(VLOOKUP($B33,'Messieurs NET'!$B$6:$J$92,9,FALSE)="","",(VLOOKUP($B33,'Messieurs NET'!$B$6:$J$92,9,FALSE)))</f>
        <v/>
      </c>
      <c r="V33" s="140" t="str">
        <f t="shared" si="5"/>
        <v/>
      </c>
      <c r="W33" s="76" t="str">
        <f>IF(VLOOKUP($B33,'Messieurs BRUT'!$B$6:$M$92,10,FALSE)="","",(VLOOKUP($B33,'Messieurs BRUT'!$B$6:$M$92,10,FALSE)))</f>
        <v/>
      </c>
      <c r="X33" s="76" t="str">
        <f>IF(VLOOKUP($B33,'Messieurs NET'!$B$6:$M$92,10,FALSE)="","",(VLOOKUP($B33,'Messieurs NET'!$B$6:$M$92,10,FALSE)))</f>
        <v/>
      </c>
      <c r="Y33" s="140" t="str">
        <f t="shared" si="6"/>
        <v/>
      </c>
      <c r="Z33" s="76">
        <f>IF(VLOOKUP($B33,'Messieurs BRUT'!$B$6:$L$92,11,FALSE)="","",(VLOOKUP($B33,'Messieurs BRUT'!$B$6:$L$92,11,FALSE)))</f>
        <v>14</v>
      </c>
      <c r="AA33" s="76">
        <f>IF(VLOOKUP($B33,'Messieurs NET'!$B$6:$L$92,11,FALSE)="","",(VLOOKUP($B33,'Messieurs NET'!$B$6:$L$92,11,FALSE)))</f>
        <v>29</v>
      </c>
      <c r="AB33" s="140">
        <f t="shared" si="7"/>
        <v>43</v>
      </c>
      <c r="AC33" s="76">
        <f>IF(VLOOKUP($B33,'Messieurs BRUT'!$B$6:$M$92,12,FALSE)="","",(VLOOKUP($B33,'Messieurs BRUT'!$B$6:$M$92,12,FALSE)))</f>
        <v>14</v>
      </c>
      <c r="AD33" s="76">
        <f>IF(VLOOKUP($B33,'Messieurs NET'!$B$6:$M$92,12,FALSE)="","",(VLOOKUP($B33,'Messieurs NET'!$B$6:$M$92,12,FALSE)))</f>
        <v>31</v>
      </c>
      <c r="AE33" s="140">
        <f t="shared" si="8"/>
        <v>45</v>
      </c>
      <c r="AF33" s="76">
        <f>IF(VLOOKUP($B33,'Messieurs BRUT'!$B$6:$N$92,13,FALSE)="","",(VLOOKUP($B33,'Messieurs BRUT'!$B$6:$N$92,13,FALSE)))</f>
        <v>12</v>
      </c>
      <c r="AG33" s="76">
        <f>IF(VLOOKUP($B33,'Messieurs NET'!$B$6:$N$92,13,FALSE)="","",(VLOOKUP($B33,'Messieurs NET'!$B$6:$N$92,13,FALSE)))</f>
        <v>24</v>
      </c>
      <c r="AH33" s="140">
        <f t="shared" si="9"/>
        <v>36</v>
      </c>
      <c r="AI33" s="140">
        <f t="shared" si="10"/>
        <v>258</v>
      </c>
      <c r="AJ33" s="141">
        <f t="shared" si="11"/>
        <v>6</v>
      </c>
      <c r="AK33" s="141">
        <f>IF(AJ33&lt;8,0,+SMALL(($G33,$J33,$M33,$P33,$S33,$V33,$Y33,$AB33,$AE33,$AH33),1))</f>
        <v>0</v>
      </c>
      <c r="AL33" s="141">
        <f>IF(AJ33&lt;9,0,+SMALL(($G33,$J33,$M33,$P33,$S33,$V33,$Y33,$AB33,$AE33,$AH33),2))</f>
        <v>0</v>
      </c>
      <c r="AM33" s="141">
        <f>IF(AJ33&lt;10,0,+SMALL(($G33,$J33,$M33,$P33,$S33,$V33,$Y33,$AB33,$AE33,$AH33),3))</f>
        <v>0</v>
      </c>
      <c r="AN33" s="141">
        <f t="shared" si="12"/>
        <v>258</v>
      </c>
      <c r="AO33" s="141">
        <f t="shared" si="13"/>
        <v>28</v>
      </c>
    </row>
    <row r="34" spans="2:41" ht="14.4">
      <c r="B34" s="137" t="s">
        <v>180</v>
      </c>
      <c r="C34" s="76"/>
      <c r="D34" s="132" t="s">
        <v>15</v>
      </c>
      <c r="E34" s="76" t="str">
        <f>IF(VLOOKUP($B34,'Messieurs BRUT'!$B$6:$E$92,4,FALSE)="","",(VLOOKUP($B34,'Messieurs BRUT'!$B$6:$E$92,4,FALSE)))</f>
        <v/>
      </c>
      <c r="F34" s="76" t="str">
        <f>IF(VLOOKUP($B34,'Messieurs NET'!$B$6:E$92,4,FALSE)="","",(VLOOKUP($B34,'Messieurs NET'!$B$6:$E$92,4,FALSE)))</f>
        <v/>
      </c>
      <c r="G34" s="140" t="str">
        <f t="shared" si="0"/>
        <v/>
      </c>
      <c r="H34" s="76">
        <f>IF(VLOOKUP($B34,'Messieurs BRUT'!$B$6:$F$92,5,FALSE)="","",(VLOOKUP($B34,'Messieurs BRUT'!$B$6:$F$92,5,FALSE)))</f>
        <v>9</v>
      </c>
      <c r="I34" s="76">
        <f>IF(VLOOKUP($B34,'Messieurs NET'!$B$6:$F$92,5,FALSE)="","",(VLOOKUP($B34,'Messieurs NET'!$B$6:$F$92,5,FALSE)))</f>
        <v>29</v>
      </c>
      <c r="J34" s="140">
        <f t="shared" si="1"/>
        <v>38</v>
      </c>
      <c r="K34" s="76" t="str">
        <f>IF(VLOOKUP($B34,'Messieurs BRUT'!$B$6:$G$92,6,FALSE)="","",(VLOOKUP($B34,'Messieurs BRUT'!$B$6:$G$92,6,FALSE)))</f>
        <v/>
      </c>
      <c r="L34" s="76" t="str">
        <f>IF(VLOOKUP($B34,'Messieurs NET'!$B$6:$G$92,6,FALSE)="","",(VLOOKUP($B34,'Messieurs NET'!$B$6:$G$92,6,FALSE)))</f>
        <v/>
      </c>
      <c r="M34" s="140" t="str">
        <f t="shared" si="2"/>
        <v/>
      </c>
      <c r="N34" s="76" t="str">
        <f>IF(VLOOKUP($B34,'Messieurs BRUT'!$B$6:$H$92,7,FALSE)="","",(VLOOKUP($B34,'Messieurs BRUT'!$B$6:$H$92,7,FALSE)))</f>
        <v/>
      </c>
      <c r="O34" s="76" t="str">
        <f>IF(VLOOKUP($B34,'Messieurs NET'!$B$6:$H$92,7,FALSE)="","",(VLOOKUP($B34,'Messieurs NET'!$B$6:$H$92,7,FALSE)))</f>
        <v/>
      </c>
      <c r="P34" s="140" t="str">
        <f t="shared" si="3"/>
        <v/>
      </c>
      <c r="Q34" s="76">
        <f>IF(VLOOKUP($B34,'Messieurs BRUT'!$B$6:$J$92,8,FALSE)="","",(VLOOKUP($B34,'Messieurs BRUT'!$B$6:$J$92,8,FALSE)))</f>
        <v>13</v>
      </c>
      <c r="R34" s="76">
        <f>IF(VLOOKUP($B34,'Messieurs NET'!$B$6:$J$92,8,FALSE)="","",(VLOOKUP($B34,'Messieurs NET'!$B$6:$J$92,8,FALSE)))</f>
        <v>29</v>
      </c>
      <c r="S34" s="140">
        <f t="shared" si="4"/>
        <v>42</v>
      </c>
      <c r="T34" s="76">
        <f>IF(VLOOKUP($B34,'Messieurs BRUT'!$B$6:$J$92,9,FALSE)="","",(VLOOKUP($B34,'Messieurs BRUT'!$B$6:$J$92,9,FALSE)))</f>
        <v>7</v>
      </c>
      <c r="U34" s="76">
        <f>IF(VLOOKUP($B34,'Messieurs NET'!$B$6:$J$92,9,FALSE)="","",(VLOOKUP($B34,'Messieurs NET'!$B$6:$J$92,9,FALSE)))</f>
        <v>27</v>
      </c>
      <c r="V34" s="140">
        <f t="shared" si="5"/>
        <v>34</v>
      </c>
      <c r="W34" s="76">
        <f>IF(VLOOKUP($B34,'Messieurs BRUT'!$B$6:$M$92,10,FALSE)="","",(VLOOKUP($B34,'Messieurs BRUT'!$B$6:$M$92,10,FALSE)))</f>
        <v>7</v>
      </c>
      <c r="X34" s="76">
        <f>IF(VLOOKUP($B34,'Messieurs NET'!$B$6:$M$92,10,FALSE)="","",(VLOOKUP($B34,'Messieurs NET'!$B$6:$M$92,10,FALSE)))</f>
        <v>27</v>
      </c>
      <c r="Y34" s="140">
        <f t="shared" si="6"/>
        <v>34</v>
      </c>
      <c r="Z34" s="76">
        <f>IF(VLOOKUP($B34,'Messieurs BRUT'!$B$6:$L$92,11,FALSE)="","",(VLOOKUP($B34,'Messieurs BRUT'!$B$6:$L$92,11,FALSE)))</f>
        <v>7</v>
      </c>
      <c r="AA34" s="76">
        <f>IF(VLOOKUP($B34,'Messieurs NET'!$B$6:$L$92,11,FALSE)="","",(VLOOKUP($B34,'Messieurs NET'!$B$6:$L$92,11,FALSE)))</f>
        <v>26</v>
      </c>
      <c r="AB34" s="140">
        <f t="shared" si="7"/>
        <v>33</v>
      </c>
      <c r="AC34" s="76">
        <f>IF(VLOOKUP($B34,'Messieurs BRUT'!$B$6:$M$92,12,FALSE)="","",(VLOOKUP($B34,'Messieurs BRUT'!$B$6:$M$92,12,FALSE)))</f>
        <v>8</v>
      </c>
      <c r="AD34" s="76">
        <f>IF(VLOOKUP($B34,'Messieurs NET'!$B$6:$M$92,12,FALSE)="","",(VLOOKUP($B34,'Messieurs NET'!$B$6:$M$92,12,FALSE)))</f>
        <v>29</v>
      </c>
      <c r="AE34" s="140">
        <f t="shared" si="8"/>
        <v>37</v>
      </c>
      <c r="AF34" s="76">
        <f>IF(VLOOKUP($B34,'Messieurs BRUT'!$B$6:$N$92,13,FALSE)="","",(VLOOKUP($B34,'Messieurs BRUT'!$B$6:$N$92,13,FALSE)))</f>
        <v>8</v>
      </c>
      <c r="AG34" s="76">
        <f>IF(VLOOKUP($B34,'Messieurs NET'!$B$6:$N$92,13,FALSE)="","",(VLOOKUP($B34,'Messieurs NET'!$B$6:$N$92,13,FALSE)))</f>
        <v>29</v>
      </c>
      <c r="AH34" s="140">
        <f t="shared" si="9"/>
        <v>37</v>
      </c>
      <c r="AI34" s="140">
        <f t="shared" si="10"/>
        <v>255</v>
      </c>
      <c r="AJ34" s="141">
        <f t="shared" si="11"/>
        <v>7</v>
      </c>
      <c r="AK34" s="141">
        <f>IF(AJ34&lt;8,0,+SMALL(($G34,$J34,$M34,$P34,$S34,$V34,$Y34,$AB34,$AE34,$AH34),1))</f>
        <v>0</v>
      </c>
      <c r="AL34" s="141">
        <f>IF(AJ34&lt;9,0,+SMALL(($G34,$J34,$M34,$P34,$S34,$V34,$Y34,$AB34,$AE34,$AH34),2))</f>
        <v>0</v>
      </c>
      <c r="AM34" s="141">
        <f>IF(AJ34&lt;10,0,+SMALL(($G34,$J34,$M34,$P34,$S34,$V34,$Y34,$AB34,$AE34,$AH34),3))</f>
        <v>0</v>
      </c>
      <c r="AN34" s="141">
        <f t="shared" si="12"/>
        <v>255</v>
      </c>
      <c r="AO34" s="141">
        <f t="shared" si="13"/>
        <v>29</v>
      </c>
    </row>
    <row r="35" spans="2:41" ht="14.4">
      <c r="B35" s="137" t="s">
        <v>45</v>
      </c>
      <c r="C35" s="138"/>
      <c r="D35" s="147" t="s">
        <v>230</v>
      </c>
      <c r="E35" s="76" t="str">
        <f>IF(VLOOKUP($B35,'Messieurs BRUT'!$B$6:$E$92,4,FALSE)="","",(VLOOKUP($B35,'Messieurs BRUT'!$B$6:$E$92,4,FALSE)))</f>
        <v/>
      </c>
      <c r="F35" s="76" t="str">
        <f>IF(VLOOKUP($B35,'Messieurs NET'!$B$6:E$92,4,FALSE)="","",(VLOOKUP($B35,'Messieurs NET'!$B$6:$E$92,4,FALSE)))</f>
        <v/>
      </c>
      <c r="G35" s="140" t="str">
        <f t="shared" si="0"/>
        <v/>
      </c>
      <c r="H35" s="76">
        <f>IF(VLOOKUP($B35,'Messieurs BRUT'!$B$6:$F$92,5,FALSE)="","",(VLOOKUP($B35,'Messieurs BRUT'!$B$6:$F$92,5,FALSE)))</f>
        <v>6</v>
      </c>
      <c r="I35" s="76">
        <f>IF(VLOOKUP($B35,'Messieurs NET'!$B$6:$F$92,5,FALSE)="","",(VLOOKUP($B35,'Messieurs NET'!$B$6:$F$92,5,FALSE)))</f>
        <v>34</v>
      </c>
      <c r="J35" s="140">
        <f t="shared" si="1"/>
        <v>40</v>
      </c>
      <c r="K35" s="76">
        <f>IF(VLOOKUP($B35,'Messieurs BRUT'!$B$6:$G$92,6,FALSE)="","",(VLOOKUP($B35,'Messieurs BRUT'!$B$6:$G$92,6,FALSE)))</f>
        <v>6</v>
      </c>
      <c r="L35" s="76">
        <f>IF(VLOOKUP($B35,'Messieurs NET'!$B$6:$G$92,6,FALSE)="","",(VLOOKUP($B35,'Messieurs NET'!$B$6:$G$92,6,FALSE)))</f>
        <v>38</v>
      </c>
      <c r="M35" s="140">
        <f t="shared" si="2"/>
        <v>44</v>
      </c>
      <c r="N35" s="76">
        <f>IF(VLOOKUP($B35,'Messieurs BRUT'!$B$6:$H$92,7,FALSE)="","",(VLOOKUP($B35,'Messieurs BRUT'!$B$6:$H$92,7,FALSE)))</f>
        <v>1</v>
      </c>
      <c r="O35" s="76">
        <f>IF(VLOOKUP($B35,'Messieurs NET'!$B$6:$H$92,7,FALSE)="","",(VLOOKUP($B35,'Messieurs NET'!$B$6:$H$92,7,FALSE)))</f>
        <v>30</v>
      </c>
      <c r="P35" s="140">
        <f t="shared" si="3"/>
        <v>31</v>
      </c>
      <c r="Q35" s="76">
        <f>IF(VLOOKUP($B35,'Messieurs BRUT'!$B$6:$J$92,8,FALSE)="","",(VLOOKUP($B35,'Messieurs BRUT'!$B$6:$J$92,8,FALSE)))</f>
        <v>9</v>
      </c>
      <c r="R35" s="76">
        <f>IF(VLOOKUP($B35,'Messieurs NET'!$B$6:$J$92,8,FALSE)="","",(VLOOKUP($B35,'Messieurs NET'!$B$6:$J$92,8,FALSE)))</f>
        <v>37</v>
      </c>
      <c r="S35" s="140">
        <f t="shared" si="4"/>
        <v>46</v>
      </c>
      <c r="T35" s="76" t="str">
        <f>IF(VLOOKUP($B35,'Messieurs BRUT'!$B$6:$J$92,9,FALSE)="","",(VLOOKUP($B35,'Messieurs BRUT'!$B$6:$J$92,9,FALSE)))</f>
        <v/>
      </c>
      <c r="U35" s="76" t="str">
        <f>IF(VLOOKUP($B35,'Messieurs NET'!$B$6:$J$92,9,FALSE)="","",(VLOOKUP($B35,'Messieurs NET'!$B$6:$J$92,9,FALSE)))</f>
        <v/>
      </c>
      <c r="V35" s="140" t="str">
        <f t="shared" si="5"/>
        <v/>
      </c>
      <c r="W35" s="76" t="str">
        <f>IF(VLOOKUP($B35,'Messieurs BRUT'!$B$6:$M$92,10,FALSE)="","",(VLOOKUP($B35,'Messieurs BRUT'!$B$6:$M$92,10,FALSE)))</f>
        <v/>
      </c>
      <c r="X35" s="76" t="str">
        <f>IF(VLOOKUP($B35,'Messieurs NET'!$B$6:$M$92,10,FALSE)="","",(VLOOKUP($B35,'Messieurs NET'!$B$6:$M$92,10,FALSE)))</f>
        <v/>
      </c>
      <c r="Y35" s="140" t="str">
        <f t="shared" si="6"/>
        <v/>
      </c>
      <c r="Z35" s="76" t="str">
        <f>IF(VLOOKUP($B35,'Messieurs BRUT'!$B$6:$L$92,11,FALSE)="","",(VLOOKUP($B35,'Messieurs BRUT'!$B$6:$L$92,11,FALSE)))</f>
        <v/>
      </c>
      <c r="AA35" s="76" t="str">
        <f>IF(VLOOKUP($B35,'Messieurs NET'!$B$6:$L$92,11,FALSE)="","",(VLOOKUP($B35,'Messieurs NET'!$B$6:$L$92,11,FALSE)))</f>
        <v/>
      </c>
      <c r="AB35" s="140" t="str">
        <f t="shared" si="7"/>
        <v/>
      </c>
      <c r="AC35" s="76">
        <f>IF(VLOOKUP($B35,'Messieurs BRUT'!$B$6:$M$92,12,FALSE)="","",(VLOOKUP($B35,'Messieurs BRUT'!$B$6:$M$92,12,FALSE)))</f>
        <v>7</v>
      </c>
      <c r="AD35" s="76">
        <f>IF(VLOOKUP($B35,'Messieurs NET'!$B$6:$M$92,12,FALSE)="","",(VLOOKUP($B35,'Messieurs NET'!$B$6:$M$92,12,FALSE)))</f>
        <v>37</v>
      </c>
      <c r="AE35" s="140">
        <f t="shared" si="8"/>
        <v>44</v>
      </c>
      <c r="AF35" s="76">
        <f>IF(VLOOKUP($B35,'Messieurs BRUT'!$B$6:$N$92,13,FALSE)="","",(VLOOKUP($B35,'Messieurs BRUT'!$B$6:$N$92,13,FALSE)))</f>
        <v>8</v>
      </c>
      <c r="AG35" s="76">
        <f>IF(VLOOKUP($B35,'Messieurs NET'!$B$6:$N$92,13,FALSE)="","",(VLOOKUP($B35,'Messieurs NET'!$B$6:$N$92,13,FALSE)))</f>
        <v>39</v>
      </c>
      <c r="AH35" s="140">
        <f t="shared" si="9"/>
        <v>47</v>
      </c>
      <c r="AI35" s="140">
        <f t="shared" si="10"/>
        <v>252</v>
      </c>
      <c r="AJ35" s="141">
        <f t="shared" si="11"/>
        <v>6</v>
      </c>
      <c r="AK35" s="141">
        <f>IF(AJ35&lt;8,0,+SMALL(($G35,$J35,$M35,$P35,$S35,$V35,$Y35,$AB35,$AE35,$AH35),1))</f>
        <v>0</v>
      </c>
      <c r="AL35" s="141">
        <f>IF(AJ35&lt;9,0,+SMALL(($G35,$J35,$M35,$P35,$S35,$V35,$Y35,$AB35,$AE35,$AH35),2))</f>
        <v>0</v>
      </c>
      <c r="AM35" s="141">
        <f>IF(AJ35&lt;10,0,+SMALL(($G35,$J35,$M35,$P35,$S35,$V35,$Y35,$AB35,$AE35,$AH35),3))</f>
        <v>0</v>
      </c>
      <c r="AN35" s="141">
        <f t="shared" si="12"/>
        <v>252</v>
      </c>
      <c r="AO35" s="141">
        <f t="shared" si="13"/>
        <v>30</v>
      </c>
    </row>
    <row r="36" spans="2:41" ht="14.4">
      <c r="B36" s="137" t="s">
        <v>124</v>
      </c>
      <c r="C36" s="138"/>
      <c r="D36" s="139" t="s">
        <v>11</v>
      </c>
      <c r="E36" s="76">
        <f>IF(VLOOKUP($B36,'Messieurs BRUT'!$B$6:$E$92,4,FALSE)="","",(VLOOKUP($B36,'Messieurs BRUT'!$B$6:$E$92,4,FALSE)))</f>
        <v>7</v>
      </c>
      <c r="F36" s="76">
        <f>IF(VLOOKUP($B36,'Messieurs NET'!$B$6:E$92,4,FALSE)="","",(VLOOKUP($B36,'Messieurs NET'!$B$6:$E$92,4,FALSE)))</f>
        <v>26</v>
      </c>
      <c r="G36" s="140">
        <f t="shared" si="0"/>
        <v>33</v>
      </c>
      <c r="H36" s="76">
        <f>IF(VLOOKUP($B36,'Messieurs BRUT'!$B$6:$F$92,5,FALSE)="","",(VLOOKUP($B36,'Messieurs BRUT'!$B$6:$F$92,5,FALSE)))</f>
        <v>9</v>
      </c>
      <c r="I36" s="76">
        <f>IF(VLOOKUP($B36,'Messieurs NET'!$B$6:$F$92,5,FALSE)="","",(VLOOKUP($B36,'Messieurs NET'!$B$6:$F$92,5,FALSE)))</f>
        <v>30</v>
      </c>
      <c r="J36" s="140">
        <f t="shared" si="1"/>
        <v>39</v>
      </c>
      <c r="K36" s="76" t="str">
        <f>IF(VLOOKUP($B36,'Messieurs BRUT'!$B$6:$G$92,6,FALSE)="","",(VLOOKUP($B36,'Messieurs BRUT'!$B$6:$G$92,6,FALSE)))</f>
        <v/>
      </c>
      <c r="L36" s="76" t="str">
        <f>IF(VLOOKUP($B36,'Messieurs NET'!$B$6:$G$92,6,FALSE)="","",(VLOOKUP($B36,'Messieurs NET'!$B$6:$G$92,6,FALSE)))</f>
        <v/>
      </c>
      <c r="M36" s="140" t="str">
        <f t="shared" si="2"/>
        <v/>
      </c>
      <c r="N36" s="76" t="str">
        <f>IF(VLOOKUP($B36,'Messieurs BRUT'!$B$6:$H$92,7,FALSE)="","",(VLOOKUP($B36,'Messieurs BRUT'!$B$6:$H$92,7,FALSE)))</f>
        <v/>
      </c>
      <c r="O36" s="76" t="str">
        <f>IF(VLOOKUP($B36,'Messieurs NET'!$B$6:$H$92,7,FALSE)="","",(VLOOKUP($B36,'Messieurs NET'!$B$6:$H$92,7,FALSE)))</f>
        <v/>
      </c>
      <c r="P36" s="140" t="str">
        <f t="shared" si="3"/>
        <v/>
      </c>
      <c r="Q36" s="76" t="str">
        <f>IF(VLOOKUP($B36,'Messieurs BRUT'!$B$6:$J$92,8,FALSE)="","",(VLOOKUP($B36,'Messieurs BRUT'!$B$6:$J$92,8,FALSE)))</f>
        <v/>
      </c>
      <c r="R36" s="76" t="str">
        <f>IF(VLOOKUP($B36,'Messieurs NET'!$B$6:$J$92,8,FALSE)="","",(VLOOKUP($B36,'Messieurs NET'!$B$6:$J$92,8,FALSE)))</f>
        <v/>
      </c>
      <c r="S36" s="140" t="str">
        <f t="shared" si="4"/>
        <v/>
      </c>
      <c r="T36" s="76">
        <f>IF(VLOOKUP($B36,'Messieurs BRUT'!$B$6:$J$92,9,FALSE)="","",(VLOOKUP($B36,'Messieurs BRUT'!$B$6:$J$92,9,FALSE)))</f>
        <v>7</v>
      </c>
      <c r="U36" s="76">
        <f>IF(VLOOKUP($B36,'Messieurs NET'!$B$6:$J$92,9,FALSE)="","",(VLOOKUP($B36,'Messieurs NET'!$B$6:$J$92,9,FALSE)))</f>
        <v>30</v>
      </c>
      <c r="V36" s="140">
        <f t="shared" si="5"/>
        <v>37</v>
      </c>
      <c r="W36" s="76">
        <f>IF(VLOOKUP($B36,'Messieurs BRUT'!$B$6:$M$92,10,FALSE)="","",(VLOOKUP($B36,'Messieurs BRUT'!$B$6:$M$92,10,FALSE)))</f>
        <v>6</v>
      </c>
      <c r="X36" s="76">
        <f>IF(VLOOKUP($B36,'Messieurs NET'!$B$6:$M$92,10,FALSE)="","",(VLOOKUP($B36,'Messieurs NET'!$B$6:$M$92,10,FALSE)))</f>
        <v>25</v>
      </c>
      <c r="Y36" s="140">
        <f t="shared" si="6"/>
        <v>31</v>
      </c>
      <c r="Z36" s="76">
        <f>IF(VLOOKUP($B36,'Messieurs BRUT'!$B$6:$L$92,11,FALSE)="","",(VLOOKUP($B36,'Messieurs BRUT'!$B$6:$L$92,11,FALSE)))</f>
        <v>8</v>
      </c>
      <c r="AA36" s="76">
        <f>IF(VLOOKUP($B36,'Messieurs NET'!$B$6:$L$92,11,FALSE)="","",(VLOOKUP($B36,'Messieurs NET'!$B$6:$L$92,11,FALSE)))</f>
        <v>31</v>
      </c>
      <c r="AB36" s="140">
        <f t="shared" si="7"/>
        <v>39</v>
      </c>
      <c r="AC36" s="76">
        <f>IF(VLOOKUP($B36,'Messieurs BRUT'!$B$6:$M$92,12,FALSE)="","",(VLOOKUP($B36,'Messieurs BRUT'!$B$6:$M$92,12,FALSE)))</f>
        <v>6</v>
      </c>
      <c r="AD36" s="76">
        <f>IF(VLOOKUP($B36,'Messieurs NET'!$B$6:$M$92,12,FALSE)="","",(VLOOKUP($B36,'Messieurs NET'!$B$6:$M$92,12,FALSE)))</f>
        <v>28</v>
      </c>
      <c r="AE36" s="140">
        <f t="shared" si="8"/>
        <v>34</v>
      </c>
      <c r="AF36" s="76">
        <f>IF(VLOOKUP($B36,'Messieurs BRUT'!$B$6:$N$92,13,FALSE)="","",(VLOOKUP($B36,'Messieurs BRUT'!$B$6:$N$92,13,FALSE)))</f>
        <v>8</v>
      </c>
      <c r="AG36" s="76">
        <f>IF(VLOOKUP($B36,'Messieurs NET'!$B$6:$N$92,13,FALSE)="","",(VLOOKUP($B36,'Messieurs NET'!$B$6:$N$92,13,FALSE)))</f>
        <v>30</v>
      </c>
      <c r="AH36" s="140">
        <f t="shared" si="9"/>
        <v>38</v>
      </c>
      <c r="AI36" s="140">
        <f t="shared" si="10"/>
        <v>251</v>
      </c>
      <c r="AJ36" s="141">
        <f t="shared" si="11"/>
        <v>7</v>
      </c>
      <c r="AK36" s="141">
        <f>IF(AJ36&lt;8,0,+SMALL(($G36,$J36,$M36,$P36,$S36,$V36,$Y36,$AB36,$AE36,$AH36),1))</f>
        <v>0</v>
      </c>
      <c r="AL36" s="141">
        <f>IF(AJ36&lt;9,0,+SMALL(($G36,$J36,$M36,$P36,$S36,$V36,$Y36,$AB36,$AE36,$AH36),2))</f>
        <v>0</v>
      </c>
      <c r="AM36" s="141">
        <f>IF(AJ36&lt;10,0,+SMALL(($G36,$J36,$M36,$P36,$S36,$V36,$Y36,$AB36,$AE36,$AH36),3))</f>
        <v>0</v>
      </c>
      <c r="AN36" s="141">
        <f t="shared" si="12"/>
        <v>251</v>
      </c>
      <c r="AO36" s="141">
        <f t="shared" si="13"/>
        <v>31</v>
      </c>
    </row>
    <row r="37" spans="2:41" ht="14.4">
      <c r="B37" s="137" t="s">
        <v>125</v>
      </c>
      <c r="C37" s="138"/>
      <c r="D37" s="144" t="s">
        <v>15</v>
      </c>
      <c r="E37" s="76">
        <f>IF(VLOOKUP($B37,'Messieurs BRUT'!$B$6:$E$92,4,FALSE)="","",(VLOOKUP($B37,'Messieurs BRUT'!$B$6:$E$92,4,FALSE)))</f>
        <v>1</v>
      </c>
      <c r="F37" s="76">
        <f>IF(VLOOKUP($B37,'Messieurs NET'!$B$6:E$92,4,FALSE)="","",(VLOOKUP($B37,'Messieurs NET'!$B$6:$E$92,4,FALSE)))</f>
        <v>21</v>
      </c>
      <c r="G37" s="140">
        <f t="shared" si="0"/>
        <v>22</v>
      </c>
      <c r="H37" s="76">
        <f>IF(VLOOKUP($B37,'Messieurs BRUT'!$B$6:$F$92,5,FALSE)="","",(VLOOKUP($B37,'Messieurs BRUT'!$B$6:$F$92,5,FALSE)))</f>
        <v>3</v>
      </c>
      <c r="I37" s="76">
        <f>IF(VLOOKUP($B37,'Messieurs NET'!$B$6:$F$92,5,FALSE)="","",(VLOOKUP($B37,'Messieurs NET'!$B$6:$F$92,5,FALSE)))</f>
        <v>30</v>
      </c>
      <c r="J37" s="140">
        <f t="shared" si="1"/>
        <v>33</v>
      </c>
      <c r="K37" s="76">
        <f>IF(VLOOKUP($B37,'Messieurs BRUT'!$B$6:$G$92,6,FALSE)="","",(VLOOKUP($B37,'Messieurs BRUT'!$B$6:$G$92,6,FALSE)))</f>
        <v>4</v>
      </c>
      <c r="L37" s="76">
        <f>IF(VLOOKUP($B37,'Messieurs NET'!$B$6:$G$92,6,FALSE)="","",(VLOOKUP($B37,'Messieurs NET'!$B$6:$G$92,6,FALSE)))</f>
        <v>40</v>
      </c>
      <c r="M37" s="140">
        <f t="shared" si="2"/>
        <v>44</v>
      </c>
      <c r="N37" s="76">
        <f>IF(VLOOKUP($B37,'Messieurs BRUT'!$B$6:$H$92,7,FALSE)="","",(VLOOKUP($B37,'Messieurs BRUT'!$B$6:$H$92,7,FALSE)))</f>
        <v>2</v>
      </c>
      <c r="O37" s="76">
        <f>IF(VLOOKUP($B37,'Messieurs NET'!$B$6:$H$92,7,FALSE)="","",(VLOOKUP($B37,'Messieurs NET'!$B$6:$H$92,7,FALSE)))</f>
        <v>17</v>
      </c>
      <c r="P37" s="140">
        <f t="shared" si="3"/>
        <v>19</v>
      </c>
      <c r="Q37" s="76" t="str">
        <f>IF(VLOOKUP($B37,'Messieurs BRUT'!$B$6:$J$92,8,FALSE)="","",(VLOOKUP($B37,'Messieurs BRUT'!$B$6:$J$92,8,FALSE)))</f>
        <v/>
      </c>
      <c r="R37" s="76" t="str">
        <f>IF(VLOOKUP($B37,'Messieurs NET'!$B$6:$J$92,8,FALSE)="","",(VLOOKUP($B37,'Messieurs NET'!$B$6:$J$92,8,FALSE)))</f>
        <v/>
      </c>
      <c r="S37" s="140" t="str">
        <f t="shared" si="4"/>
        <v/>
      </c>
      <c r="T37" s="76">
        <f>IF(VLOOKUP($B37,'Messieurs BRUT'!$B$6:$J$92,9,FALSE)="","",(VLOOKUP($B37,'Messieurs BRUT'!$B$6:$J$92,9,FALSE)))</f>
        <v>3</v>
      </c>
      <c r="U37" s="76">
        <f>IF(VLOOKUP($B37,'Messieurs NET'!$B$6:$J$92,9,FALSE)="","",(VLOOKUP($B37,'Messieurs NET'!$B$6:$J$92,9,FALSE)))</f>
        <v>33</v>
      </c>
      <c r="V37" s="140">
        <f t="shared" si="5"/>
        <v>36</v>
      </c>
      <c r="W37" s="76">
        <f>IF(VLOOKUP($B37,'Messieurs BRUT'!$B$6:$M$92,10,FALSE)="","",(VLOOKUP($B37,'Messieurs BRUT'!$B$6:$M$92,10,FALSE)))</f>
        <v>5</v>
      </c>
      <c r="X37" s="76">
        <f>IF(VLOOKUP($B37,'Messieurs NET'!$B$6:$M$92,10,FALSE)="","",(VLOOKUP($B37,'Messieurs NET'!$B$6:$M$92,10,FALSE)))</f>
        <v>34</v>
      </c>
      <c r="Y37" s="140">
        <f t="shared" si="6"/>
        <v>39</v>
      </c>
      <c r="Z37" s="76">
        <f>IF(VLOOKUP($B37,'Messieurs BRUT'!$B$6:$L$92,11,FALSE)="","",(VLOOKUP($B37,'Messieurs BRUT'!$B$6:$L$92,11,FALSE)))</f>
        <v>10</v>
      </c>
      <c r="AA37" s="76">
        <f>IF(VLOOKUP($B37,'Messieurs NET'!$B$6:$L$92,11,FALSE)="","",(VLOOKUP($B37,'Messieurs NET'!$B$6:$L$92,11,FALSE)))</f>
        <v>37</v>
      </c>
      <c r="AB37" s="140">
        <f t="shared" si="7"/>
        <v>47</v>
      </c>
      <c r="AC37" s="76">
        <f>IF(VLOOKUP($B37,'Messieurs BRUT'!$B$6:$M$92,12,FALSE)="","",(VLOOKUP($B37,'Messieurs BRUT'!$B$6:$M$92,12,FALSE)))</f>
        <v>4</v>
      </c>
      <c r="AD37" s="76">
        <f>IF(VLOOKUP($B37,'Messieurs NET'!$B$6:$M$92,12,FALSE)="","",(VLOOKUP($B37,'Messieurs NET'!$B$6:$M$92,12,FALSE)))</f>
        <v>23</v>
      </c>
      <c r="AE37" s="140">
        <f t="shared" si="8"/>
        <v>27</v>
      </c>
      <c r="AF37" s="76" t="str">
        <f>IF(VLOOKUP($B37,'Messieurs BRUT'!$B$6:$N$92,13,FALSE)="","",(VLOOKUP($B37,'Messieurs BRUT'!$B$6:$N$92,13,FALSE)))</f>
        <v/>
      </c>
      <c r="AG37" s="76" t="str">
        <f>IF(VLOOKUP($B37,'Messieurs NET'!$B$6:$N$92,13,FALSE)="","",(VLOOKUP($B37,'Messieurs NET'!$B$6:$N$92,13,FALSE)))</f>
        <v/>
      </c>
      <c r="AH37" s="140" t="str">
        <f t="shared" si="9"/>
        <v/>
      </c>
      <c r="AI37" s="140">
        <f t="shared" si="10"/>
        <v>267</v>
      </c>
      <c r="AJ37" s="141">
        <f t="shared" si="11"/>
        <v>8</v>
      </c>
      <c r="AK37" s="141">
        <f>IF(AJ37&lt;8,0,+SMALL(($G37,$J37,$M37,$P37,$S37,$V37,$Y37,$AB37,$AE37,$AH37),1))</f>
        <v>19</v>
      </c>
      <c r="AL37" s="141">
        <f>IF(AJ37&lt;9,0,+SMALL(($G37,$J37,$M37,$P37,$S37,$V37,$Y37,$AB37,$AE37,$AH37),2))</f>
        <v>0</v>
      </c>
      <c r="AM37" s="141">
        <f>IF(AJ37&lt;10,0,+SMALL(($G37,$J37,$M37,$P37,$S37,$V37,$Y37,$AB37,$AE37,$AH37),3))</f>
        <v>0</v>
      </c>
      <c r="AN37" s="141">
        <f t="shared" si="12"/>
        <v>248</v>
      </c>
      <c r="AO37" s="141">
        <f t="shared" si="13"/>
        <v>32</v>
      </c>
    </row>
    <row r="38" spans="2:41" ht="14.4">
      <c r="B38" s="137" t="s">
        <v>110</v>
      </c>
      <c r="C38" s="138"/>
      <c r="D38" s="142" t="s">
        <v>36</v>
      </c>
      <c r="E38" s="76">
        <f>IF(VLOOKUP($B38,'Messieurs BRUT'!$B$6:$E$92,4,FALSE)="","",(VLOOKUP($B38,'Messieurs BRUT'!$B$6:$E$92,4,FALSE)))</f>
        <v>16</v>
      </c>
      <c r="F38" s="76">
        <f>IF(VLOOKUP($B38,'Messieurs NET'!$B$6:E$92,4,FALSE)="","",(VLOOKUP($B38,'Messieurs NET'!$B$6:$E$92,4,FALSE)))</f>
        <v>35</v>
      </c>
      <c r="G38" s="140">
        <f t="shared" ref="G38:G69" si="14">IF(F38="","",SUM(E38:F38))</f>
        <v>51</v>
      </c>
      <c r="H38" s="76">
        <f>IF(VLOOKUP($B38,'Messieurs BRUT'!$B$6:$F$92,5,FALSE)="","",(VLOOKUP($B38,'Messieurs BRUT'!$B$6:$F$92,5,FALSE)))</f>
        <v>18</v>
      </c>
      <c r="I38" s="76">
        <f>IF(VLOOKUP($B38,'Messieurs NET'!$B$6:$F$92,5,FALSE)="","",(VLOOKUP($B38,'Messieurs NET'!$B$6:$F$92,5,FALSE)))</f>
        <v>39</v>
      </c>
      <c r="J38" s="140">
        <f t="shared" ref="J38:J69" si="15">IF(I38="","",SUM(H38:I38))</f>
        <v>57</v>
      </c>
      <c r="K38" s="76">
        <f>IF(VLOOKUP($B38,'Messieurs BRUT'!$B$6:$G$92,6,FALSE)="","",(VLOOKUP($B38,'Messieurs BRUT'!$B$6:$G$92,6,FALSE)))</f>
        <v>18</v>
      </c>
      <c r="L38" s="76">
        <f>IF(VLOOKUP($B38,'Messieurs NET'!$B$6:$G$92,6,FALSE)="","",(VLOOKUP($B38,'Messieurs NET'!$B$6:$G$92,6,FALSE)))</f>
        <v>38</v>
      </c>
      <c r="M38" s="140">
        <f t="shared" ref="M38:M69" si="16">IF(L38="","",SUM(K38:L38))</f>
        <v>56</v>
      </c>
      <c r="N38" s="76">
        <f>IF(VLOOKUP($B38,'Messieurs BRUT'!$B$6:$H$92,7,FALSE)="","",(VLOOKUP($B38,'Messieurs BRUT'!$B$6:$H$92,7,FALSE)))</f>
        <v>6</v>
      </c>
      <c r="O38" s="76">
        <f>IF(VLOOKUP($B38,'Messieurs NET'!$B$6:$H$92,7,FALSE)="","",(VLOOKUP($B38,'Messieurs NET'!$B$6:$H$92,7,FALSE)))</f>
        <v>23</v>
      </c>
      <c r="P38" s="140">
        <f t="shared" ref="P38:P69" si="17">IF(O38="","",SUM(N38:O38))</f>
        <v>29</v>
      </c>
      <c r="Q38" s="76">
        <f>IF(VLOOKUP($B38,'Messieurs BRUT'!$B$6:$J$92,8,FALSE)="","",(VLOOKUP($B38,'Messieurs BRUT'!$B$6:$J$92,8,FALSE)))</f>
        <v>16</v>
      </c>
      <c r="R38" s="76">
        <f>IF(VLOOKUP($B38,'Messieurs NET'!$B$6:$J$92,8,FALSE)="","",(VLOOKUP($B38,'Messieurs NET'!$B$6:$J$92,8,FALSE)))</f>
        <v>36</v>
      </c>
      <c r="S38" s="140">
        <f t="shared" ref="S38:S69" si="18">IF(R38="","",SUM(Q38:R38))</f>
        <v>52</v>
      </c>
      <c r="T38" s="76" t="str">
        <f>IF(VLOOKUP($B38,'Messieurs BRUT'!$B$6:$J$92,9,FALSE)="","",(VLOOKUP($B38,'Messieurs BRUT'!$B$6:$J$92,9,FALSE)))</f>
        <v/>
      </c>
      <c r="U38" s="76" t="str">
        <f>IF(VLOOKUP($B38,'Messieurs NET'!$B$6:$J$92,9,FALSE)="","",(VLOOKUP($B38,'Messieurs NET'!$B$6:$J$92,9,FALSE)))</f>
        <v/>
      </c>
      <c r="V38" s="140" t="str">
        <f t="shared" ref="V38:V69" si="19">IF(U38="","",SUM(T38:U38))</f>
        <v/>
      </c>
      <c r="W38" s="76" t="str">
        <f>IF(VLOOKUP($B38,'Messieurs BRUT'!$B$6:$M$92,10,FALSE)="","",(VLOOKUP($B38,'Messieurs BRUT'!$B$6:$M$92,10,FALSE)))</f>
        <v/>
      </c>
      <c r="X38" s="76" t="str">
        <f>IF(VLOOKUP($B38,'Messieurs NET'!$B$6:$M$92,10,FALSE)="","",(VLOOKUP($B38,'Messieurs NET'!$B$6:$M$92,10,FALSE)))</f>
        <v/>
      </c>
      <c r="Y38" s="140" t="str">
        <f t="shared" ref="Y38:Y69" si="20">IF(X38="","",SUM(W38:X38))</f>
        <v/>
      </c>
      <c r="Z38" s="76" t="str">
        <f>IF(VLOOKUP($B38,'Messieurs BRUT'!$B$6:$L$92,11,FALSE)="","",(VLOOKUP($B38,'Messieurs BRUT'!$B$6:$L$92,11,FALSE)))</f>
        <v/>
      </c>
      <c r="AA38" s="76" t="str">
        <f>IF(VLOOKUP($B38,'Messieurs NET'!$B$6:$L$92,11,FALSE)="","",(VLOOKUP($B38,'Messieurs NET'!$B$6:$L$92,11,FALSE)))</f>
        <v/>
      </c>
      <c r="AB38" s="140" t="str">
        <f t="shared" ref="AB38:AB69" si="21">IF(AA38="","",SUM(Z38:AA38))</f>
        <v/>
      </c>
      <c r="AC38" s="76" t="str">
        <f>IF(VLOOKUP($B38,'Messieurs BRUT'!$B$6:$M$92,12,FALSE)="","",(VLOOKUP($B38,'Messieurs BRUT'!$B$6:$M$92,12,FALSE)))</f>
        <v/>
      </c>
      <c r="AD38" s="76" t="str">
        <f>IF(VLOOKUP($B38,'Messieurs NET'!$B$6:$M$92,12,FALSE)="","",(VLOOKUP($B38,'Messieurs NET'!$B$6:$M$92,12,FALSE)))</f>
        <v/>
      </c>
      <c r="AE38" s="140" t="str">
        <f t="shared" ref="AE38:AE69" si="22">IF(AD38="","",SUM(AC38:AD38))</f>
        <v/>
      </c>
      <c r="AF38" s="76" t="str">
        <f>IF(VLOOKUP($B38,'Messieurs BRUT'!$B$6:$N$92,13,FALSE)="","",(VLOOKUP($B38,'Messieurs BRUT'!$B$6:$N$92,13,FALSE)))</f>
        <v/>
      </c>
      <c r="AG38" s="76" t="str">
        <f>IF(VLOOKUP($B38,'Messieurs NET'!$B$6:$N$92,13,FALSE)="","",(VLOOKUP($B38,'Messieurs NET'!$B$6:$N$92,13,FALSE)))</f>
        <v/>
      </c>
      <c r="AH38" s="140" t="str">
        <f t="shared" ref="AH38:AH69" si="23">IF(AG38="","",SUM(AF38:AG38))</f>
        <v/>
      </c>
      <c r="AI38" s="140">
        <f t="shared" ref="AI38:AI69" si="24">SUM(G38,J38,M38,P38,S38,V38,Y38,AB38,AE38,AH38)</f>
        <v>245</v>
      </c>
      <c r="AJ38" s="141">
        <f t="shared" ref="AJ38:AJ69" si="25">+COUNT(G38,J38,M38,P38,S38,V38,Y38,AB38,AE38,AH38)</f>
        <v>5</v>
      </c>
      <c r="AK38" s="141">
        <f>IF(AJ38&lt;8,0,+SMALL(($G38,$J38,$M38,$P38,$S38,$V38,$Y38,$AB38,$AE38,$AH38),1))</f>
        <v>0</v>
      </c>
      <c r="AL38" s="141">
        <f>IF(AJ38&lt;9,0,+SMALL(($G38,$J38,$M38,$P38,$S38,$V38,$Y38,$AB38,$AE38,$AH38),2))</f>
        <v>0</v>
      </c>
      <c r="AM38" s="141">
        <f>IF(AJ38&lt;10,0,+SMALL(($G38,$J38,$M38,$P38,$S38,$V38,$Y38,$AB38,$AE38,$AH38),3))</f>
        <v>0</v>
      </c>
      <c r="AN38" s="141">
        <f t="shared" ref="AN38:AN69" si="26">AI38-AK38-AL38-AM38</f>
        <v>245</v>
      </c>
      <c r="AO38" s="141">
        <f t="shared" ref="AO38:AO69" si="27">RANK(AN38,$AN$6:$AN$92,0)</f>
        <v>33</v>
      </c>
    </row>
    <row r="39" spans="2:41" ht="14.4">
      <c r="B39" s="137" t="s">
        <v>190</v>
      </c>
      <c r="C39" s="138"/>
      <c r="D39" s="143" t="s">
        <v>5</v>
      </c>
      <c r="E39" s="76">
        <f>IF(VLOOKUP($B39,'Messieurs BRUT'!$B$6:$E$92,4,FALSE)="","",(VLOOKUP($B39,'Messieurs BRUT'!$B$6:$E$92,4,FALSE)))</f>
        <v>17</v>
      </c>
      <c r="F39" s="76">
        <f>IF(VLOOKUP($B39,'Messieurs NET'!$B$6:E$92,4,FALSE)="","",(VLOOKUP($B39,'Messieurs NET'!$B$6:$E$92,4,FALSE)))</f>
        <v>36</v>
      </c>
      <c r="G39" s="140">
        <f t="shared" si="14"/>
        <v>53</v>
      </c>
      <c r="H39" s="76">
        <f>IF(VLOOKUP($B39,'Messieurs BRUT'!$B$6:$F$92,5,FALSE)="","",(VLOOKUP($B39,'Messieurs BRUT'!$B$6:$F$92,5,FALSE)))</f>
        <v>16</v>
      </c>
      <c r="I39" s="76">
        <f>IF(VLOOKUP($B39,'Messieurs NET'!$B$6:$F$92,5,FALSE)="","",(VLOOKUP($B39,'Messieurs NET'!$B$6:$F$92,5,FALSE)))</f>
        <v>36</v>
      </c>
      <c r="J39" s="140">
        <f t="shared" si="15"/>
        <v>52</v>
      </c>
      <c r="K39" s="76">
        <f>IF(VLOOKUP($B39,'Messieurs BRUT'!$B$6:$G$92,6,FALSE)="","",(VLOOKUP($B39,'Messieurs BRUT'!$B$6:$G$92,6,FALSE)))</f>
        <v>14</v>
      </c>
      <c r="L39" s="76">
        <f>IF(VLOOKUP($B39,'Messieurs NET'!$B$6:$G$92,6,FALSE)="","",(VLOOKUP($B39,'Messieurs NET'!$B$6:$G$92,6,FALSE)))</f>
        <v>32</v>
      </c>
      <c r="M39" s="140">
        <f t="shared" si="16"/>
        <v>46</v>
      </c>
      <c r="N39" s="76">
        <f>IF(VLOOKUP($B39,'Messieurs BRUT'!$B$6:$H$92,7,FALSE)="","",(VLOOKUP($B39,'Messieurs BRUT'!$B$6:$H$92,7,FALSE)))</f>
        <v>19</v>
      </c>
      <c r="O39" s="76">
        <f>IF(VLOOKUP($B39,'Messieurs NET'!$B$6:$H$92,7,FALSE)="","",(VLOOKUP($B39,'Messieurs NET'!$B$6:$H$92,7,FALSE)))</f>
        <v>37</v>
      </c>
      <c r="P39" s="140">
        <f t="shared" si="17"/>
        <v>56</v>
      </c>
      <c r="Q39" s="76" t="str">
        <f>IF(VLOOKUP($B39,'Messieurs BRUT'!$B$6:$J$92,8,FALSE)="","",(VLOOKUP($B39,'Messieurs BRUT'!$B$6:$J$92,8,FALSE)))</f>
        <v/>
      </c>
      <c r="R39" s="76" t="str">
        <f>IF(VLOOKUP($B39,'Messieurs NET'!$B$6:$J$92,8,FALSE)="","",(VLOOKUP($B39,'Messieurs NET'!$B$6:$J$92,8,FALSE)))</f>
        <v/>
      </c>
      <c r="S39" s="140" t="str">
        <f t="shared" si="18"/>
        <v/>
      </c>
      <c r="T39" s="76">
        <f>IF(VLOOKUP($B39,'Messieurs BRUT'!$B$6:$J$92,9,FALSE)="","",(VLOOKUP($B39,'Messieurs BRUT'!$B$6:$J$92,9,FALSE)))</f>
        <v>11</v>
      </c>
      <c r="U39" s="76">
        <f>IF(VLOOKUP($B39,'Messieurs NET'!$B$6:$J$92,9,FALSE)="","",(VLOOKUP($B39,'Messieurs NET'!$B$6:$J$92,9,FALSE)))</f>
        <v>25</v>
      </c>
      <c r="V39" s="140">
        <f t="shared" si="19"/>
        <v>36</v>
      </c>
      <c r="W39" s="76" t="str">
        <f>IF(VLOOKUP($B39,'Messieurs BRUT'!$B$6:$M$92,10,FALSE)="","",(VLOOKUP($B39,'Messieurs BRUT'!$B$6:$M$92,10,FALSE)))</f>
        <v/>
      </c>
      <c r="X39" s="76" t="str">
        <f>IF(VLOOKUP($B39,'Messieurs NET'!$B$6:$M$92,10,FALSE)="","",(VLOOKUP($B39,'Messieurs NET'!$B$6:$M$92,10,FALSE)))</f>
        <v/>
      </c>
      <c r="Y39" s="140" t="str">
        <f t="shared" si="20"/>
        <v/>
      </c>
      <c r="Z39" s="76" t="str">
        <f>IF(VLOOKUP($B39,'Messieurs BRUT'!$B$6:$L$92,11,FALSE)="","",(VLOOKUP($B39,'Messieurs BRUT'!$B$6:$L$92,11,FALSE)))</f>
        <v/>
      </c>
      <c r="AA39" s="76" t="str">
        <f>IF(VLOOKUP($B39,'Messieurs NET'!$B$6:$L$92,11,FALSE)="","",(VLOOKUP($B39,'Messieurs NET'!$B$6:$L$92,11,FALSE)))</f>
        <v/>
      </c>
      <c r="AB39" s="140" t="str">
        <f t="shared" si="21"/>
        <v/>
      </c>
      <c r="AC39" s="76" t="str">
        <f>IF(VLOOKUP($B39,'Messieurs BRUT'!$B$6:$M$92,12,FALSE)="","",(VLOOKUP($B39,'Messieurs BRUT'!$B$6:$M$92,12,FALSE)))</f>
        <v/>
      </c>
      <c r="AD39" s="76" t="str">
        <f>IF(VLOOKUP($B39,'Messieurs NET'!$B$6:$M$92,12,FALSE)="","",(VLOOKUP($B39,'Messieurs NET'!$B$6:$M$92,12,FALSE)))</f>
        <v/>
      </c>
      <c r="AE39" s="140" t="str">
        <f t="shared" si="22"/>
        <v/>
      </c>
      <c r="AF39" s="76" t="str">
        <f>IF(VLOOKUP($B39,'Messieurs BRUT'!$B$6:$N$92,13,FALSE)="","",(VLOOKUP($B39,'Messieurs BRUT'!$B$6:$N$92,13,FALSE)))</f>
        <v/>
      </c>
      <c r="AG39" s="76" t="str">
        <f>IF(VLOOKUP($B39,'Messieurs NET'!$B$6:$N$92,13,FALSE)="","",(VLOOKUP($B39,'Messieurs NET'!$B$6:$N$92,13,FALSE)))</f>
        <v/>
      </c>
      <c r="AH39" s="140" t="str">
        <f t="shared" si="23"/>
        <v/>
      </c>
      <c r="AI39" s="140">
        <f t="shared" si="24"/>
        <v>243</v>
      </c>
      <c r="AJ39" s="141">
        <f t="shared" si="25"/>
        <v>5</v>
      </c>
      <c r="AK39" s="141">
        <f>IF(AJ39&lt;8,0,+SMALL(($G39,$J39,$M39,$P39,$S39,$V39,$Y39,$AB39,$AE39,$AH39),1))</f>
        <v>0</v>
      </c>
      <c r="AL39" s="141">
        <f>IF(AJ39&lt;9,0,+SMALL(($G39,$J39,$M39,$P39,$S39,$V39,$Y39,$AB39,$AE39,$AH39),2))</f>
        <v>0</v>
      </c>
      <c r="AM39" s="141">
        <f>IF(AJ39&lt;10,0,+SMALL(($G39,$J39,$M39,$P39,$S39,$V39,$Y39,$AB39,$AE39,$AH39),3))</f>
        <v>0</v>
      </c>
      <c r="AN39" s="141">
        <f t="shared" si="26"/>
        <v>243</v>
      </c>
      <c r="AO39" s="141">
        <f t="shared" si="27"/>
        <v>34</v>
      </c>
    </row>
    <row r="40" spans="2:41" ht="14.4">
      <c r="B40" s="137" t="s">
        <v>42</v>
      </c>
      <c r="C40" s="138"/>
      <c r="D40" s="142" t="s">
        <v>36</v>
      </c>
      <c r="E40" s="76">
        <f>IF(VLOOKUP($B40,'Messieurs BRUT'!$B$6:$E$92,4,FALSE)="","",(VLOOKUP($B40,'Messieurs BRUT'!$B$6:$E$92,4,FALSE)))</f>
        <v>11</v>
      </c>
      <c r="F40" s="76">
        <f>IF(VLOOKUP($B40,'Messieurs NET'!$B$6:E$92,4,FALSE)="","",(VLOOKUP($B40,'Messieurs NET'!$B$6:$E$92,4,FALSE)))</f>
        <v>28</v>
      </c>
      <c r="G40" s="140">
        <f t="shared" si="14"/>
        <v>39</v>
      </c>
      <c r="H40" s="76">
        <f>IF(VLOOKUP($B40,'Messieurs BRUT'!$B$6:$F$92,5,FALSE)="","",(VLOOKUP($B40,'Messieurs BRUT'!$B$6:$F$92,5,FALSE)))</f>
        <v>14</v>
      </c>
      <c r="I40" s="76">
        <f>IF(VLOOKUP($B40,'Messieurs NET'!$B$6:$F$92,5,FALSE)="","",(VLOOKUP($B40,'Messieurs NET'!$B$6:$F$92,5,FALSE)))</f>
        <v>33</v>
      </c>
      <c r="J40" s="140">
        <f t="shared" si="15"/>
        <v>47</v>
      </c>
      <c r="K40" s="76" t="str">
        <f>IF(VLOOKUP($B40,'Messieurs BRUT'!$B$6:$G$92,6,FALSE)="","",(VLOOKUP($B40,'Messieurs BRUT'!$B$6:$G$92,6,FALSE)))</f>
        <v/>
      </c>
      <c r="L40" s="76" t="str">
        <f>IF(VLOOKUP($B40,'Messieurs NET'!$B$6:$G$92,6,FALSE)="","",(VLOOKUP($B40,'Messieurs NET'!$B$6:$G$92,6,FALSE)))</f>
        <v/>
      </c>
      <c r="M40" s="140" t="str">
        <f t="shared" si="16"/>
        <v/>
      </c>
      <c r="N40" s="76" t="str">
        <f>IF(VLOOKUP($B40,'Messieurs BRUT'!$B$6:$H$92,7,FALSE)="","",(VLOOKUP($B40,'Messieurs BRUT'!$B$6:$H$92,7,FALSE)))</f>
        <v/>
      </c>
      <c r="O40" s="76" t="str">
        <f>IF(VLOOKUP($B40,'Messieurs NET'!$B$6:$H$92,7,FALSE)="","",(VLOOKUP($B40,'Messieurs NET'!$B$6:$H$92,7,FALSE)))</f>
        <v/>
      </c>
      <c r="P40" s="140" t="str">
        <f t="shared" si="17"/>
        <v/>
      </c>
      <c r="Q40" s="76">
        <f>IF(VLOOKUP($B40,'Messieurs BRUT'!$B$6:$J$92,8,FALSE)="","",(VLOOKUP($B40,'Messieurs BRUT'!$B$6:$J$92,8,FALSE)))</f>
        <v>13</v>
      </c>
      <c r="R40" s="76">
        <f>IF(VLOOKUP($B40,'Messieurs NET'!$B$6:$J$92,8,FALSE)="","",(VLOOKUP($B40,'Messieurs NET'!$B$6:$J$92,8,FALSE)))</f>
        <v>33</v>
      </c>
      <c r="S40" s="140">
        <f t="shared" si="18"/>
        <v>46</v>
      </c>
      <c r="T40" s="76" t="str">
        <f>IF(VLOOKUP($B40,'Messieurs BRUT'!$B$6:$J$92,9,FALSE)="","",(VLOOKUP($B40,'Messieurs BRUT'!$B$6:$J$92,9,FALSE)))</f>
        <v/>
      </c>
      <c r="U40" s="76" t="str">
        <f>IF(VLOOKUP($B40,'Messieurs NET'!$B$6:$J$92,9,FALSE)="","",(VLOOKUP($B40,'Messieurs NET'!$B$6:$J$92,9,FALSE)))</f>
        <v/>
      </c>
      <c r="V40" s="140" t="str">
        <f t="shared" si="19"/>
        <v/>
      </c>
      <c r="W40" s="76" t="str">
        <f>IF(VLOOKUP($B40,'Messieurs BRUT'!$B$6:$M$92,10,FALSE)="","",(VLOOKUP($B40,'Messieurs BRUT'!$B$6:$M$92,10,FALSE)))</f>
        <v/>
      </c>
      <c r="X40" s="76" t="str">
        <f>IF(VLOOKUP($B40,'Messieurs NET'!$B$6:$M$92,10,FALSE)="","",(VLOOKUP($B40,'Messieurs NET'!$B$6:$M$92,10,FALSE)))</f>
        <v/>
      </c>
      <c r="Y40" s="140" t="str">
        <f t="shared" si="20"/>
        <v/>
      </c>
      <c r="Z40" s="76" t="str">
        <f>IF(VLOOKUP($B40,'Messieurs BRUT'!$B$6:$L$92,11,FALSE)="","",(VLOOKUP($B40,'Messieurs BRUT'!$B$6:$L$92,11,FALSE)))</f>
        <v/>
      </c>
      <c r="AA40" s="76" t="str">
        <f>IF(VLOOKUP($B40,'Messieurs NET'!$B$6:$L$92,11,FALSE)="","",(VLOOKUP($B40,'Messieurs NET'!$B$6:$L$92,11,FALSE)))</f>
        <v/>
      </c>
      <c r="AB40" s="140" t="str">
        <f t="shared" si="21"/>
        <v/>
      </c>
      <c r="AC40" s="76">
        <f>IF(VLOOKUP($B40,'Messieurs BRUT'!$B$6:$M$92,12,FALSE)="","",(VLOOKUP($B40,'Messieurs BRUT'!$B$6:$M$92,12,FALSE)))</f>
        <v>15</v>
      </c>
      <c r="AD40" s="76">
        <f>IF(VLOOKUP($B40,'Messieurs NET'!$B$6:$M$92,12,FALSE)="","",(VLOOKUP($B40,'Messieurs NET'!$B$6:$M$92,12,FALSE)))</f>
        <v>33</v>
      </c>
      <c r="AE40" s="140">
        <f t="shared" si="22"/>
        <v>48</v>
      </c>
      <c r="AF40" s="76">
        <f>IF(VLOOKUP($B40,'Messieurs BRUT'!$B$6:$N$92,13,FALSE)="","",(VLOOKUP($B40,'Messieurs BRUT'!$B$6:$N$92,13,FALSE)))</f>
        <v>18</v>
      </c>
      <c r="AG40" s="76">
        <f>IF(VLOOKUP($B40,'Messieurs NET'!$B$6:$N$92,13,FALSE)="","",(VLOOKUP($B40,'Messieurs NET'!$B$6:$N$92,13,FALSE)))</f>
        <v>38</v>
      </c>
      <c r="AH40" s="140">
        <f t="shared" si="23"/>
        <v>56</v>
      </c>
      <c r="AI40" s="140">
        <f t="shared" si="24"/>
        <v>236</v>
      </c>
      <c r="AJ40" s="141">
        <f t="shared" si="25"/>
        <v>5</v>
      </c>
      <c r="AK40" s="141">
        <f>IF(AJ40&lt;8,0,+SMALL(($G40,$J40,$M40,$P40,$S40,$V40,$Y40,$AB40,$AE40,$AH40),1))</f>
        <v>0</v>
      </c>
      <c r="AL40" s="141">
        <f>IF(AJ40&lt;9,0,+SMALL(($G40,$J40,$M40,$P40,$S40,$V40,$Y40,$AB40,$AE40,$AH40),2))</f>
        <v>0</v>
      </c>
      <c r="AM40" s="141">
        <f>IF(AJ40&lt;10,0,+SMALL(($G40,$J40,$M40,$P40,$S40,$V40,$Y40,$AB40,$AE40,$AH40),3))</f>
        <v>0</v>
      </c>
      <c r="AN40" s="141">
        <f t="shared" si="26"/>
        <v>236</v>
      </c>
      <c r="AO40" s="141">
        <f t="shared" si="27"/>
        <v>35</v>
      </c>
    </row>
    <row r="41" spans="2:41" ht="14.4">
      <c r="B41" s="137" t="s">
        <v>56</v>
      </c>
      <c r="C41" s="138"/>
      <c r="D41" s="147" t="s">
        <v>230</v>
      </c>
      <c r="E41" s="76">
        <f>IF(VLOOKUP($B41,'Messieurs BRUT'!$B$6:$E$92,4,FALSE)="","",(VLOOKUP($B41,'Messieurs BRUT'!$B$6:$E$92,4,FALSE)))</f>
        <v>6</v>
      </c>
      <c r="F41" s="76">
        <f>IF(VLOOKUP($B41,'Messieurs NET'!$B$6:E$92,4,FALSE)="","",(VLOOKUP($B41,'Messieurs NET'!$B$6:$E$92,4,FALSE)))</f>
        <v>22</v>
      </c>
      <c r="G41" s="140">
        <f t="shared" si="14"/>
        <v>28</v>
      </c>
      <c r="H41" s="76" t="str">
        <f>IF(VLOOKUP($B41,'Messieurs BRUT'!$B$6:$F$92,5,FALSE)="","",(VLOOKUP($B41,'Messieurs BRUT'!$B$6:$F$92,5,FALSE)))</f>
        <v/>
      </c>
      <c r="I41" s="76" t="str">
        <f>IF(VLOOKUP($B41,'Messieurs NET'!$B$6:$F$92,5,FALSE)="","",(VLOOKUP($B41,'Messieurs NET'!$B$6:$F$92,5,FALSE)))</f>
        <v/>
      </c>
      <c r="J41" s="140" t="str">
        <f t="shared" si="15"/>
        <v/>
      </c>
      <c r="K41" s="76">
        <f>IF(VLOOKUP($B41,'Messieurs BRUT'!$B$6:$G$92,6,FALSE)="","",(VLOOKUP($B41,'Messieurs BRUT'!$B$6:$G$92,6,FALSE)))</f>
        <v>5</v>
      </c>
      <c r="L41" s="76">
        <f>IF(VLOOKUP($B41,'Messieurs NET'!$B$6:$G$92,6,FALSE)="","",(VLOOKUP($B41,'Messieurs NET'!$B$6:$G$92,6,FALSE)))</f>
        <v>27</v>
      </c>
      <c r="M41" s="140">
        <f t="shared" si="16"/>
        <v>32</v>
      </c>
      <c r="N41" s="76">
        <f>IF(VLOOKUP($B41,'Messieurs BRUT'!$B$6:$H$92,7,FALSE)="","",(VLOOKUP($B41,'Messieurs BRUT'!$B$6:$H$92,7,FALSE)))</f>
        <v>11</v>
      </c>
      <c r="O41" s="76">
        <f>IF(VLOOKUP($B41,'Messieurs NET'!$B$6:$H$92,7,FALSE)="","",(VLOOKUP($B41,'Messieurs NET'!$B$6:$H$92,7,FALSE)))</f>
        <v>31</v>
      </c>
      <c r="P41" s="140">
        <f t="shared" si="17"/>
        <v>42</v>
      </c>
      <c r="Q41" s="76">
        <f>IF(VLOOKUP($B41,'Messieurs BRUT'!$B$6:$J$92,8,FALSE)="","",(VLOOKUP($B41,'Messieurs BRUT'!$B$6:$J$92,8,FALSE)))</f>
        <v>9</v>
      </c>
      <c r="R41" s="76">
        <f>IF(VLOOKUP($B41,'Messieurs NET'!$B$6:$J$92,8,FALSE)="","",(VLOOKUP($B41,'Messieurs NET'!$B$6:$J$92,8,FALSE)))</f>
        <v>35</v>
      </c>
      <c r="S41" s="140">
        <f t="shared" si="18"/>
        <v>44</v>
      </c>
      <c r="T41" s="76" t="str">
        <f>IF(VLOOKUP($B41,'Messieurs BRUT'!$B$6:$J$92,9,FALSE)="","",(VLOOKUP($B41,'Messieurs BRUT'!$B$6:$J$92,9,FALSE)))</f>
        <v/>
      </c>
      <c r="U41" s="76" t="str">
        <f>IF(VLOOKUP($B41,'Messieurs NET'!$B$6:$J$92,9,FALSE)="","",(VLOOKUP($B41,'Messieurs NET'!$B$6:$J$92,9,FALSE)))</f>
        <v/>
      </c>
      <c r="V41" s="140" t="str">
        <f t="shared" si="19"/>
        <v/>
      </c>
      <c r="W41" s="76" t="str">
        <f>IF(VLOOKUP($B41,'Messieurs BRUT'!$B$6:$M$92,10,FALSE)="","",(VLOOKUP($B41,'Messieurs BRUT'!$B$6:$M$92,10,FALSE)))</f>
        <v/>
      </c>
      <c r="X41" s="76" t="str">
        <f>IF(VLOOKUP($B41,'Messieurs NET'!$B$6:$M$92,10,FALSE)="","",(VLOOKUP($B41,'Messieurs NET'!$B$6:$M$92,10,FALSE)))</f>
        <v/>
      </c>
      <c r="Y41" s="140" t="str">
        <f t="shared" si="20"/>
        <v/>
      </c>
      <c r="Z41" s="76" t="str">
        <f>IF(VLOOKUP($B41,'Messieurs BRUT'!$B$6:$L$92,11,FALSE)="","",(VLOOKUP($B41,'Messieurs BRUT'!$B$6:$L$92,11,FALSE)))</f>
        <v/>
      </c>
      <c r="AA41" s="76" t="str">
        <f>IF(VLOOKUP($B41,'Messieurs NET'!$B$6:$L$92,11,FALSE)="","",(VLOOKUP($B41,'Messieurs NET'!$B$6:$L$92,11,FALSE)))</f>
        <v/>
      </c>
      <c r="AB41" s="140" t="str">
        <f t="shared" si="21"/>
        <v/>
      </c>
      <c r="AC41" s="76">
        <f>IF(VLOOKUP($B41,'Messieurs BRUT'!$B$6:$M$92,12,FALSE)="","",(VLOOKUP($B41,'Messieurs BRUT'!$B$6:$M$92,12,FALSE)))</f>
        <v>13</v>
      </c>
      <c r="AD41" s="76">
        <f>IF(VLOOKUP($B41,'Messieurs NET'!$B$6:$M$92,12,FALSE)="","",(VLOOKUP($B41,'Messieurs NET'!$B$6:$M$92,12,FALSE)))</f>
        <v>33</v>
      </c>
      <c r="AE41" s="140">
        <f t="shared" si="22"/>
        <v>46</v>
      </c>
      <c r="AF41" s="76">
        <f>IF(VLOOKUP($B41,'Messieurs BRUT'!$B$6:$N$92,13,FALSE)="","",(VLOOKUP($B41,'Messieurs BRUT'!$B$6:$N$92,13,FALSE)))</f>
        <v>12</v>
      </c>
      <c r="AG41" s="76">
        <f>IF(VLOOKUP($B41,'Messieurs NET'!$B$6:$N$92,13,FALSE)="","",(VLOOKUP($B41,'Messieurs NET'!$B$6:$N$92,13,FALSE)))</f>
        <v>32</v>
      </c>
      <c r="AH41" s="140">
        <f t="shared" si="23"/>
        <v>44</v>
      </c>
      <c r="AI41" s="140">
        <f t="shared" si="24"/>
        <v>236</v>
      </c>
      <c r="AJ41" s="141">
        <f t="shared" si="25"/>
        <v>6</v>
      </c>
      <c r="AK41" s="141">
        <f>IF(AJ41&lt;8,0,+SMALL(($G41,$J41,$M41,$P41,$S41,$V41,$Y41,$AB41,$AE41,$AH41),1))</f>
        <v>0</v>
      </c>
      <c r="AL41" s="141">
        <f>IF(AJ41&lt;9,0,+SMALL(($G41,$J41,$M41,$P41,$S41,$V41,$Y41,$AB41,$AE41,$AH41),2))</f>
        <v>0</v>
      </c>
      <c r="AM41" s="141">
        <f>IF(AJ41&lt;10,0,+SMALL(($G41,$J41,$M41,$P41,$S41,$V41,$Y41,$AB41,$AE41,$AH41),3))</f>
        <v>0</v>
      </c>
      <c r="AN41" s="141">
        <f t="shared" si="26"/>
        <v>236</v>
      </c>
      <c r="AO41" s="141">
        <f t="shared" si="27"/>
        <v>35</v>
      </c>
    </row>
    <row r="42" spans="2:41" ht="14.4">
      <c r="B42" s="137" t="s">
        <v>112</v>
      </c>
      <c r="C42" s="138"/>
      <c r="D42" s="143" t="s">
        <v>5</v>
      </c>
      <c r="E42" s="76">
        <f>IF(VLOOKUP($B42,'Messieurs BRUT'!$B$6:$E$92,4,FALSE)="","",(VLOOKUP($B42,'Messieurs BRUT'!$B$6:$E$92,4,FALSE)))</f>
        <v>21</v>
      </c>
      <c r="F42" s="76">
        <f>IF(VLOOKUP($B42,'Messieurs NET'!$B$6:E$92,4,FALSE)="","",(VLOOKUP($B42,'Messieurs NET'!$B$6:$E$92,4,FALSE)))</f>
        <v>33</v>
      </c>
      <c r="G42" s="140">
        <f t="shared" si="14"/>
        <v>54</v>
      </c>
      <c r="H42" s="76">
        <f>IF(VLOOKUP($B42,'Messieurs BRUT'!$B$6:$F$92,5,FALSE)="","",(VLOOKUP($B42,'Messieurs BRUT'!$B$6:$F$92,5,FALSE)))</f>
        <v>25</v>
      </c>
      <c r="I42" s="76">
        <f>IF(VLOOKUP($B42,'Messieurs NET'!$B$6:$F$92,5,FALSE)="","",(VLOOKUP($B42,'Messieurs NET'!$B$6:$F$92,5,FALSE)))</f>
        <v>42</v>
      </c>
      <c r="J42" s="140">
        <f t="shared" si="15"/>
        <v>67</v>
      </c>
      <c r="K42" s="76">
        <f>IF(VLOOKUP($B42,'Messieurs BRUT'!$B$6:$G$92,6,FALSE)="","",(VLOOKUP($B42,'Messieurs BRUT'!$B$6:$G$92,6,FALSE)))</f>
        <v>14</v>
      </c>
      <c r="L42" s="76">
        <f>IF(VLOOKUP($B42,'Messieurs NET'!$B$6:$G$92,6,FALSE)="","",(VLOOKUP($B42,'Messieurs NET'!$B$6:$G$92,6,FALSE)))</f>
        <v>25</v>
      </c>
      <c r="M42" s="140">
        <f t="shared" si="16"/>
        <v>39</v>
      </c>
      <c r="N42" s="76" t="str">
        <f>IF(VLOOKUP($B42,'Messieurs BRUT'!$B$6:$H$92,7,FALSE)="","",(VLOOKUP($B42,'Messieurs BRUT'!$B$6:$H$92,7,FALSE)))</f>
        <v/>
      </c>
      <c r="O42" s="76" t="str">
        <f>IF(VLOOKUP($B42,'Messieurs NET'!$B$6:$H$92,7,FALSE)="","",(VLOOKUP($B42,'Messieurs NET'!$B$6:$H$92,7,FALSE)))</f>
        <v/>
      </c>
      <c r="P42" s="140" t="str">
        <f t="shared" si="17"/>
        <v/>
      </c>
      <c r="Q42" s="76" t="str">
        <f>IF(VLOOKUP($B42,'Messieurs BRUT'!$B$6:$J$92,8,FALSE)="","",(VLOOKUP($B42,'Messieurs BRUT'!$B$6:$J$92,8,FALSE)))</f>
        <v/>
      </c>
      <c r="R42" s="76" t="str">
        <f>IF(VLOOKUP($B42,'Messieurs NET'!$B$6:$J$92,8,FALSE)="","",(VLOOKUP($B42,'Messieurs NET'!$B$6:$J$92,8,FALSE)))</f>
        <v/>
      </c>
      <c r="S42" s="140" t="str">
        <f t="shared" si="18"/>
        <v/>
      </c>
      <c r="T42" s="76" t="str">
        <f>IF(VLOOKUP($B42,'Messieurs BRUT'!$B$6:$J$92,9,FALSE)="","",(VLOOKUP($B42,'Messieurs BRUT'!$B$6:$J$92,9,FALSE)))</f>
        <v/>
      </c>
      <c r="U42" s="76" t="str">
        <f>IF(VLOOKUP($B42,'Messieurs NET'!$B$6:$J$92,9,FALSE)="","",(VLOOKUP($B42,'Messieurs NET'!$B$6:$J$92,9,FALSE)))</f>
        <v/>
      </c>
      <c r="V42" s="140" t="str">
        <f t="shared" si="19"/>
        <v/>
      </c>
      <c r="W42" s="76" t="str">
        <f>IF(VLOOKUP($B42,'Messieurs BRUT'!$B$6:$M$92,10,FALSE)="","",(VLOOKUP($B42,'Messieurs BRUT'!$B$6:$M$92,10,FALSE)))</f>
        <v/>
      </c>
      <c r="X42" s="76" t="str">
        <f>IF(VLOOKUP($B42,'Messieurs NET'!$B$6:$M$92,10,FALSE)="","",(VLOOKUP($B42,'Messieurs NET'!$B$6:$M$92,10,FALSE)))</f>
        <v/>
      </c>
      <c r="Y42" s="140" t="str">
        <f t="shared" si="20"/>
        <v/>
      </c>
      <c r="Z42" s="76">
        <f>IF(VLOOKUP($B42,'Messieurs BRUT'!$B$6:$L$92,11,FALSE)="","",(VLOOKUP($B42,'Messieurs BRUT'!$B$6:$L$92,11,FALSE)))</f>
        <v>11</v>
      </c>
      <c r="AA42" s="76">
        <f>IF(VLOOKUP($B42,'Messieurs NET'!$B$6:$L$92,11,FALSE)="","",(VLOOKUP($B42,'Messieurs NET'!$B$6:$L$92,11,FALSE)))</f>
        <v>21</v>
      </c>
      <c r="AB42" s="140">
        <f t="shared" si="21"/>
        <v>32</v>
      </c>
      <c r="AC42" s="76" t="str">
        <f>IF(VLOOKUP($B42,'Messieurs BRUT'!$B$6:$M$92,12,FALSE)="","",(VLOOKUP($B42,'Messieurs BRUT'!$B$6:$M$92,12,FALSE)))</f>
        <v/>
      </c>
      <c r="AD42" s="76" t="str">
        <f>IF(VLOOKUP($B42,'Messieurs NET'!$B$6:$M$92,12,FALSE)="","",(VLOOKUP($B42,'Messieurs NET'!$B$6:$M$92,12,FALSE)))</f>
        <v/>
      </c>
      <c r="AE42" s="140" t="str">
        <f t="shared" si="22"/>
        <v/>
      </c>
      <c r="AF42" s="76">
        <f>IF(VLOOKUP($B42,'Messieurs BRUT'!$B$6:$N$92,13,FALSE)="","",(VLOOKUP($B42,'Messieurs BRUT'!$B$6:$N$92,13,FALSE)))</f>
        <v>15</v>
      </c>
      <c r="AG42" s="76">
        <f>IF(VLOOKUP($B42,'Messieurs NET'!$B$6:$N$92,13,FALSE)="","",(VLOOKUP($B42,'Messieurs NET'!$B$6:$N$92,13,FALSE)))</f>
        <v>28</v>
      </c>
      <c r="AH42" s="140">
        <f t="shared" si="23"/>
        <v>43</v>
      </c>
      <c r="AI42" s="140">
        <f t="shared" si="24"/>
        <v>235</v>
      </c>
      <c r="AJ42" s="141">
        <f t="shared" si="25"/>
        <v>5</v>
      </c>
      <c r="AK42" s="141">
        <f>IF(AJ42&lt;8,0,+SMALL(($G42,$J42,$M42,$P42,$S42,$V42,$Y42,$AB42,$AE42,$AH42),1))</f>
        <v>0</v>
      </c>
      <c r="AL42" s="141">
        <f>IF(AJ42&lt;9,0,+SMALL(($G42,$J42,$M42,$P42,$S42,$V42,$Y42,$AB42,$AE42,$AH42),2))</f>
        <v>0</v>
      </c>
      <c r="AM42" s="141">
        <f>IF(AJ42&lt;10,0,+SMALL(($G42,$J42,$M42,$P42,$S42,$V42,$Y42,$AB42,$AE42,$AH42),3))</f>
        <v>0</v>
      </c>
      <c r="AN42" s="141">
        <f t="shared" si="26"/>
        <v>235</v>
      </c>
      <c r="AO42" s="141">
        <f t="shared" si="27"/>
        <v>37</v>
      </c>
    </row>
    <row r="43" spans="2:41" ht="14.4">
      <c r="B43" s="137" t="s">
        <v>29</v>
      </c>
      <c r="C43" s="138"/>
      <c r="D43" s="146" t="s">
        <v>26</v>
      </c>
      <c r="E43" s="76">
        <f>IF(VLOOKUP($B43,'Messieurs BRUT'!$B$6:$E$92,4,FALSE)="","",(VLOOKUP($B43,'Messieurs BRUT'!$B$6:$E$92,4,FALSE)))</f>
        <v>7</v>
      </c>
      <c r="F43" s="76">
        <f>IF(VLOOKUP($B43,'Messieurs NET'!$B$6:E$92,4,FALSE)="","",(VLOOKUP($B43,'Messieurs NET'!$B$6:$E$92,4,FALSE)))</f>
        <v>26</v>
      </c>
      <c r="G43" s="140">
        <f t="shared" si="14"/>
        <v>33</v>
      </c>
      <c r="H43" s="76">
        <f>IF(VLOOKUP($B43,'Messieurs BRUT'!$B$6:$F$92,5,FALSE)="","",(VLOOKUP($B43,'Messieurs BRUT'!$B$6:$F$92,5,FALSE)))</f>
        <v>2</v>
      </c>
      <c r="I43" s="76">
        <f>IF(VLOOKUP($B43,'Messieurs NET'!$B$6:$F$92,5,FALSE)="","",(VLOOKUP($B43,'Messieurs NET'!$B$6:$F$92,5,FALSE)))</f>
        <v>20</v>
      </c>
      <c r="J43" s="140">
        <f t="shared" si="15"/>
        <v>22</v>
      </c>
      <c r="K43" s="76">
        <f>IF(VLOOKUP($B43,'Messieurs BRUT'!$B$6:$G$92,6,FALSE)="","",(VLOOKUP($B43,'Messieurs BRUT'!$B$6:$G$92,6,FALSE)))</f>
        <v>8</v>
      </c>
      <c r="L43" s="76">
        <f>IF(VLOOKUP($B43,'Messieurs NET'!$B$6:$G$92,6,FALSE)="","",(VLOOKUP($B43,'Messieurs NET'!$B$6:$G$92,6,FALSE)))</f>
        <v>33</v>
      </c>
      <c r="M43" s="140">
        <f t="shared" si="16"/>
        <v>41</v>
      </c>
      <c r="N43" s="76">
        <f>IF(VLOOKUP($B43,'Messieurs BRUT'!$B$6:$H$92,7,FALSE)="","",(VLOOKUP($B43,'Messieurs BRUT'!$B$6:$H$92,7,FALSE)))</f>
        <v>5</v>
      </c>
      <c r="O43" s="76">
        <f>IF(VLOOKUP($B43,'Messieurs NET'!$B$6:$H$92,7,FALSE)="","",(VLOOKUP($B43,'Messieurs NET'!$B$6:$H$92,7,FALSE)))</f>
        <v>21</v>
      </c>
      <c r="P43" s="140">
        <f t="shared" si="17"/>
        <v>26</v>
      </c>
      <c r="Q43" s="76" t="str">
        <f>IF(VLOOKUP($B43,'Messieurs BRUT'!$B$6:$J$92,8,FALSE)="","",(VLOOKUP($B43,'Messieurs BRUT'!$B$6:$J$92,8,FALSE)))</f>
        <v/>
      </c>
      <c r="R43" s="76" t="str">
        <f>IF(VLOOKUP($B43,'Messieurs NET'!$B$6:$J$92,8,FALSE)="","",(VLOOKUP($B43,'Messieurs NET'!$B$6:$J$92,8,FALSE)))</f>
        <v/>
      </c>
      <c r="S43" s="140" t="str">
        <f t="shared" si="18"/>
        <v/>
      </c>
      <c r="T43" s="76" t="str">
        <f>IF(VLOOKUP($B43,'Messieurs BRUT'!$B$6:$J$92,9,FALSE)="","",(VLOOKUP($B43,'Messieurs BRUT'!$B$6:$J$92,9,FALSE)))</f>
        <v/>
      </c>
      <c r="U43" s="76" t="str">
        <f>IF(VLOOKUP($B43,'Messieurs NET'!$B$6:$J$92,9,FALSE)="","",(VLOOKUP($B43,'Messieurs NET'!$B$6:$J$92,9,FALSE)))</f>
        <v/>
      </c>
      <c r="V43" s="140" t="str">
        <f t="shared" si="19"/>
        <v/>
      </c>
      <c r="W43" s="76" t="str">
        <f>IF(VLOOKUP($B43,'Messieurs BRUT'!$B$6:$M$92,10,FALSE)="","",(VLOOKUP($B43,'Messieurs BRUT'!$B$6:$M$92,10,FALSE)))</f>
        <v/>
      </c>
      <c r="X43" s="76" t="str">
        <f>IF(VLOOKUP($B43,'Messieurs NET'!$B$6:$M$92,10,FALSE)="","",(VLOOKUP($B43,'Messieurs NET'!$B$6:$M$92,10,FALSE)))</f>
        <v/>
      </c>
      <c r="Y43" s="140" t="str">
        <f t="shared" si="20"/>
        <v/>
      </c>
      <c r="Z43" s="76">
        <f>IF(VLOOKUP($B43,'Messieurs BRUT'!$B$6:$L$92,11,FALSE)="","",(VLOOKUP($B43,'Messieurs BRUT'!$B$6:$L$92,11,FALSE)))</f>
        <v>4</v>
      </c>
      <c r="AA43" s="76">
        <f>IF(VLOOKUP($B43,'Messieurs NET'!$B$6:$L$92,11,FALSE)="","",(VLOOKUP($B43,'Messieurs NET'!$B$6:$L$92,11,FALSE)))</f>
        <v>26</v>
      </c>
      <c r="AB43" s="140">
        <f t="shared" si="21"/>
        <v>30</v>
      </c>
      <c r="AC43" s="76">
        <f>IF(VLOOKUP($B43,'Messieurs BRUT'!$B$6:$M$92,12,FALSE)="","",(VLOOKUP($B43,'Messieurs BRUT'!$B$6:$M$92,12,FALSE)))</f>
        <v>11</v>
      </c>
      <c r="AD43" s="76">
        <f>IF(VLOOKUP($B43,'Messieurs NET'!$B$6:$M$92,12,FALSE)="","",(VLOOKUP($B43,'Messieurs NET'!$B$6:$M$92,12,FALSE)))</f>
        <v>34</v>
      </c>
      <c r="AE43" s="140">
        <f t="shared" si="22"/>
        <v>45</v>
      </c>
      <c r="AF43" s="76">
        <f>IF(VLOOKUP($B43,'Messieurs BRUT'!$B$6:$N$92,13,FALSE)="","",(VLOOKUP($B43,'Messieurs BRUT'!$B$6:$N$92,13,FALSE)))</f>
        <v>9</v>
      </c>
      <c r="AG43" s="76">
        <f>IF(VLOOKUP($B43,'Messieurs NET'!$B$6:$N$92,13,FALSE)="","",(VLOOKUP($B43,'Messieurs NET'!$B$6:$N$92,13,FALSE)))</f>
        <v>26</v>
      </c>
      <c r="AH43" s="140">
        <f t="shared" si="23"/>
        <v>35</v>
      </c>
      <c r="AI43" s="140">
        <f t="shared" si="24"/>
        <v>232</v>
      </c>
      <c r="AJ43" s="141">
        <f t="shared" si="25"/>
        <v>7</v>
      </c>
      <c r="AK43" s="141">
        <f>IF(AJ43&lt;8,0,+SMALL(($G43,$J43,$M43,$P43,$S43,$V43,$Y43,$AB43,$AE43,$AH43),1))</f>
        <v>0</v>
      </c>
      <c r="AL43" s="141">
        <f>IF(AJ43&lt;9,0,+SMALL(($G43,$J43,$M43,$P43,$S43,$V43,$Y43,$AB43,$AE43,$AH43),2))</f>
        <v>0</v>
      </c>
      <c r="AM43" s="141">
        <f>IF(AJ43&lt;10,0,+SMALL(($G43,$J43,$M43,$P43,$S43,$V43,$Y43,$AB43,$AE43,$AH43),3))</f>
        <v>0</v>
      </c>
      <c r="AN43" s="141">
        <f t="shared" si="26"/>
        <v>232</v>
      </c>
      <c r="AO43" s="141">
        <f t="shared" si="27"/>
        <v>38</v>
      </c>
    </row>
    <row r="44" spans="2:41" ht="14.4">
      <c r="B44" s="137" t="s">
        <v>123</v>
      </c>
      <c r="C44" s="138"/>
      <c r="D44" s="145" t="s">
        <v>84</v>
      </c>
      <c r="E44" s="76">
        <f>IF(VLOOKUP($B44,'Messieurs BRUT'!$B$6:$E$92,4,FALSE)="","",(VLOOKUP($B44,'Messieurs BRUT'!$B$6:$E$92,4,FALSE)))</f>
        <v>12</v>
      </c>
      <c r="F44" s="76">
        <f>IF(VLOOKUP($B44,'Messieurs NET'!$B$6:E$92,4,FALSE)="","",(VLOOKUP($B44,'Messieurs NET'!$B$6:$E$92,4,FALSE)))</f>
        <v>28</v>
      </c>
      <c r="G44" s="140">
        <f t="shared" si="14"/>
        <v>40</v>
      </c>
      <c r="H44" s="76" t="str">
        <f>IF(VLOOKUP($B44,'Messieurs BRUT'!$B$6:$F$92,5,FALSE)="","",(VLOOKUP($B44,'Messieurs BRUT'!$B$6:$F$92,5,FALSE)))</f>
        <v/>
      </c>
      <c r="I44" s="76" t="str">
        <f>IF(VLOOKUP($B44,'Messieurs NET'!$B$6:$F$92,5,FALSE)="","",(VLOOKUP($B44,'Messieurs NET'!$B$6:$F$92,5,FALSE)))</f>
        <v/>
      </c>
      <c r="J44" s="140" t="str">
        <f t="shared" si="15"/>
        <v/>
      </c>
      <c r="K44" s="76">
        <f>IF(VLOOKUP($B44,'Messieurs BRUT'!$B$6:$G$92,6,FALSE)="","",(VLOOKUP($B44,'Messieurs BRUT'!$B$6:$G$92,6,FALSE)))</f>
        <v>13</v>
      </c>
      <c r="L44" s="76">
        <f>IF(VLOOKUP($B44,'Messieurs NET'!$B$6:$G$92,6,FALSE)="","",(VLOOKUP($B44,'Messieurs NET'!$B$6:$G$92,6,FALSE)))</f>
        <v>34</v>
      </c>
      <c r="M44" s="140">
        <f t="shared" si="16"/>
        <v>47</v>
      </c>
      <c r="N44" s="76">
        <f>IF(VLOOKUP($B44,'Messieurs BRUT'!$B$6:$H$92,7,FALSE)="","",(VLOOKUP($B44,'Messieurs BRUT'!$B$6:$H$92,7,FALSE)))</f>
        <v>15</v>
      </c>
      <c r="O44" s="76">
        <f>IF(VLOOKUP($B44,'Messieurs NET'!$B$6:$H$92,7,FALSE)="","",(VLOOKUP($B44,'Messieurs NET'!$B$6:$H$92,7,FALSE)))</f>
        <v>31</v>
      </c>
      <c r="P44" s="140">
        <f t="shared" si="17"/>
        <v>46</v>
      </c>
      <c r="Q44" s="76" t="str">
        <f>IF(VLOOKUP($B44,'Messieurs BRUT'!$B$6:$J$92,8,FALSE)="","",(VLOOKUP($B44,'Messieurs BRUT'!$B$6:$J$92,8,FALSE)))</f>
        <v/>
      </c>
      <c r="R44" s="76" t="str">
        <f>IF(VLOOKUP($B44,'Messieurs NET'!$B$6:$J$92,8,FALSE)="","",(VLOOKUP($B44,'Messieurs NET'!$B$6:$J$92,8,FALSE)))</f>
        <v/>
      </c>
      <c r="S44" s="140" t="str">
        <f t="shared" si="18"/>
        <v/>
      </c>
      <c r="T44" s="76" t="str">
        <f>IF(VLOOKUP($B44,'Messieurs BRUT'!$B$6:$J$92,9,FALSE)="","",(VLOOKUP($B44,'Messieurs BRUT'!$B$6:$J$92,9,FALSE)))</f>
        <v/>
      </c>
      <c r="U44" s="76" t="str">
        <f>IF(VLOOKUP($B44,'Messieurs NET'!$B$6:$J$92,9,FALSE)="","",(VLOOKUP($B44,'Messieurs NET'!$B$6:$J$92,9,FALSE)))</f>
        <v/>
      </c>
      <c r="V44" s="140" t="str">
        <f t="shared" si="19"/>
        <v/>
      </c>
      <c r="W44" s="76" t="str">
        <f>IF(VLOOKUP($B44,'Messieurs BRUT'!$B$6:$M$92,10,FALSE)="","",(VLOOKUP($B44,'Messieurs BRUT'!$B$6:$M$92,10,FALSE)))</f>
        <v/>
      </c>
      <c r="X44" s="76" t="str">
        <f>IF(VLOOKUP($B44,'Messieurs NET'!$B$6:$M$92,10,FALSE)="","",(VLOOKUP($B44,'Messieurs NET'!$B$6:$M$92,10,FALSE)))</f>
        <v/>
      </c>
      <c r="Y44" s="140" t="str">
        <f t="shared" si="20"/>
        <v/>
      </c>
      <c r="Z44" s="76" t="str">
        <f>IF(VLOOKUP($B44,'Messieurs BRUT'!$B$6:$L$92,11,FALSE)="","",(VLOOKUP($B44,'Messieurs BRUT'!$B$6:$L$92,11,FALSE)))</f>
        <v/>
      </c>
      <c r="AA44" s="76" t="str">
        <f>IF(VLOOKUP($B44,'Messieurs NET'!$B$6:$L$92,11,FALSE)="","",(VLOOKUP($B44,'Messieurs NET'!$B$6:$L$92,11,FALSE)))</f>
        <v/>
      </c>
      <c r="AB44" s="140" t="str">
        <f t="shared" si="21"/>
        <v/>
      </c>
      <c r="AC44" s="76">
        <f>IF(VLOOKUP($B44,'Messieurs BRUT'!$B$6:$M$92,12,FALSE)="","",(VLOOKUP($B44,'Messieurs BRUT'!$B$6:$M$92,12,FALSE)))</f>
        <v>14</v>
      </c>
      <c r="AD44" s="76">
        <f>IF(VLOOKUP($B44,'Messieurs NET'!$B$6:$M$92,12,FALSE)="","",(VLOOKUP($B44,'Messieurs NET'!$B$6:$M$92,12,FALSE)))</f>
        <v>33</v>
      </c>
      <c r="AE44" s="140">
        <f t="shared" si="22"/>
        <v>47</v>
      </c>
      <c r="AF44" s="76">
        <f>IF(VLOOKUP($B44,'Messieurs BRUT'!$B$6:$N$92,13,FALSE)="","",(VLOOKUP($B44,'Messieurs BRUT'!$B$6:$N$92,13,FALSE)))</f>
        <v>14</v>
      </c>
      <c r="AG44" s="76">
        <f>IF(VLOOKUP($B44,'Messieurs NET'!$B$6:$N$92,13,FALSE)="","",(VLOOKUP($B44,'Messieurs NET'!$B$6:$N$92,13,FALSE)))</f>
        <v>37</v>
      </c>
      <c r="AH44" s="140">
        <f t="shared" si="23"/>
        <v>51</v>
      </c>
      <c r="AI44" s="140">
        <f t="shared" si="24"/>
        <v>231</v>
      </c>
      <c r="AJ44" s="141">
        <f t="shared" si="25"/>
        <v>5</v>
      </c>
      <c r="AK44" s="141">
        <f>IF(AJ44&lt;8,0,+SMALL(($G44,$J44,$M44,$P44,$S44,$V44,$Y44,$AB44,$AE44,$AH44),1))</f>
        <v>0</v>
      </c>
      <c r="AL44" s="141">
        <f>IF(AJ44&lt;9,0,+SMALL(($G44,$J44,$M44,$P44,$S44,$V44,$Y44,$AB44,$AE44,$AH44),2))</f>
        <v>0</v>
      </c>
      <c r="AM44" s="141">
        <f>IF(AJ44&lt;10,0,+SMALL(($G44,$J44,$M44,$P44,$S44,$V44,$Y44,$AB44,$AE44,$AH44),3))</f>
        <v>0</v>
      </c>
      <c r="AN44" s="141">
        <f t="shared" si="26"/>
        <v>231</v>
      </c>
      <c r="AO44" s="141">
        <f t="shared" si="27"/>
        <v>39</v>
      </c>
    </row>
    <row r="45" spans="2:41" ht="14.4">
      <c r="B45" s="137" t="s">
        <v>159</v>
      </c>
      <c r="C45" s="76"/>
      <c r="D45" s="129" t="s">
        <v>5</v>
      </c>
      <c r="E45" s="76">
        <f>IF(VLOOKUP($B45,'Messieurs BRUT'!$B$6:$E$92,4,FALSE)="","",(VLOOKUP($B45,'Messieurs BRUT'!$B$6:$E$92,4,FALSE)))</f>
        <v>19</v>
      </c>
      <c r="F45" s="76">
        <f>IF(VLOOKUP($B45,'Messieurs NET'!$B$6:E$92,4,FALSE)="","",(VLOOKUP($B45,'Messieurs NET'!$B$6:$E$92,4,FALSE)))</f>
        <v>29</v>
      </c>
      <c r="G45" s="140">
        <f t="shared" si="14"/>
        <v>48</v>
      </c>
      <c r="H45" s="76">
        <f>IF(VLOOKUP($B45,'Messieurs BRUT'!$B$6:$F$92,5,FALSE)="","",(VLOOKUP($B45,'Messieurs BRUT'!$B$6:$F$92,5,FALSE)))</f>
        <v>23</v>
      </c>
      <c r="I45" s="76">
        <f>IF(VLOOKUP($B45,'Messieurs NET'!$B$6:$F$92,5,FALSE)="","",(VLOOKUP($B45,'Messieurs NET'!$B$6:$F$92,5,FALSE)))</f>
        <v>35</v>
      </c>
      <c r="J45" s="140">
        <f t="shared" si="15"/>
        <v>58</v>
      </c>
      <c r="K45" s="76" t="str">
        <f>IF(VLOOKUP($B45,'Messieurs BRUT'!$B$6:$G$92,6,FALSE)="","",(VLOOKUP($B45,'Messieurs BRUT'!$B$6:$G$92,6,FALSE)))</f>
        <v/>
      </c>
      <c r="L45" s="76" t="str">
        <f>IF(VLOOKUP($B45,'Messieurs NET'!$B$6:$G$92,6,FALSE)="","",(VLOOKUP($B45,'Messieurs NET'!$B$6:$G$92,6,FALSE)))</f>
        <v/>
      </c>
      <c r="M45" s="140" t="str">
        <f t="shared" si="16"/>
        <v/>
      </c>
      <c r="N45" s="76">
        <f>IF(VLOOKUP($B45,'Messieurs BRUT'!$B$6:$H$92,7,FALSE)="","",(VLOOKUP($B45,'Messieurs BRUT'!$B$6:$H$92,7,FALSE)))</f>
        <v>12</v>
      </c>
      <c r="O45" s="76">
        <f>IF(VLOOKUP($B45,'Messieurs NET'!$B$6:$H$92,7,FALSE)="","",(VLOOKUP($B45,'Messieurs NET'!$B$6:$H$92,7,FALSE)))</f>
        <v>23</v>
      </c>
      <c r="P45" s="140">
        <f t="shared" si="17"/>
        <v>35</v>
      </c>
      <c r="Q45" s="76" t="str">
        <f>IF(VLOOKUP($B45,'Messieurs BRUT'!$B$6:$J$92,8,FALSE)="","",(VLOOKUP($B45,'Messieurs BRUT'!$B$6:$J$92,8,FALSE)))</f>
        <v/>
      </c>
      <c r="R45" s="76" t="str">
        <f>IF(VLOOKUP($B45,'Messieurs NET'!$B$6:$J$92,8,FALSE)="","",(VLOOKUP($B45,'Messieurs NET'!$B$6:$J$92,8,FALSE)))</f>
        <v/>
      </c>
      <c r="S45" s="140" t="str">
        <f t="shared" si="18"/>
        <v/>
      </c>
      <c r="T45" s="76">
        <f>IF(VLOOKUP($B45,'Messieurs BRUT'!$B$6:$J$92,9,FALSE)="","",(VLOOKUP($B45,'Messieurs BRUT'!$B$6:$J$92,9,FALSE)))</f>
        <v>12</v>
      </c>
      <c r="U45" s="76">
        <f>IF(VLOOKUP($B45,'Messieurs NET'!$B$6:$J$92,9,FALSE)="","",(VLOOKUP($B45,'Messieurs NET'!$B$6:$J$92,9,FALSE)))</f>
        <v>22</v>
      </c>
      <c r="V45" s="140">
        <f t="shared" si="19"/>
        <v>34</v>
      </c>
      <c r="W45" s="76" t="str">
        <f>IF(VLOOKUP($B45,'Messieurs BRUT'!$B$6:$M$92,10,FALSE)="","",(VLOOKUP($B45,'Messieurs BRUT'!$B$6:$M$92,10,FALSE)))</f>
        <v/>
      </c>
      <c r="X45" s="76" t="str">
        <f>IF(VLOOKUP($B45,'Messieurs NET'!$B$6:$M$92,10,FALSE)="","",(VLOOKUP($B45,'Messieurs NET'!$B$6:$M$92,10,FALSE)))</f>
        <v/>
      </c>
      <c r="Y45" s="140" t="str">
        <f t="shared" si="20"/>
        <v/>
      </c>
      <c r="Z45" s="76">
        <f>IF(VLOOKUP($B45,'Messieurs BRUT'!$B$6:$L$92,11,FALSE)="","",(VLOOKUP($B45,'Messieurs BRUT'!$B$6:$L$92,11,FALSE)))</f>
        <v>20</v>
      </c>
      <c r="AA45" s="76">
        <f>IF(VLOOKUP($B45,'Messieurs NET'!$B$6:$L$92,11,FALSE)="","",(VLOOKUP($B45,'Messieurs NET'!$B$6:$L$92,11,FALSE)))</f>
        <v>32</v>
      </c>
      <c r="AB45" s="140">
        <f t="shared" si="21"/>
        <v>52</v>
      </c>
      <c r="AC45" s="76" t="str">
        <f>IF(VLOOKUP($B45,'Messieurs BRUT'!$B$6:$M$92,12,FALSE)="","",(VLOOKUP($B45,'Messieurs BRUT'!$B$6:$M$92,12,FALSE)))</f>
        <v/>
      </c>
      <c r="AD45" s="76" t="str">
        <f>IF(VLOOKUP($B45,'Messieurs NET'!$B$6:$M$92,12,FALSE)="","",(VLOOKUP($B45,'Messieurs NET'!$B$6:$M$92,12,FALSE)))</f>
        <v/>
      </c>
      <c r="AE45" s="140" t="str">
        <f t="shared" si="22"/>
        <v/>
      </c>
      <c r="AF45" s="76" t="str">
        <f>IF(VLOOKUP($B45,'Messieurs BRUT'!$B$6:$N$92,13,FALSE)="","",(VLOOKUP($B45,'Messieurs BRUT'!$B$6:$N$92,13,FALSE)))</f>
        <v/>
      </c>
      <c r="AG45" s="76" t="str">
        <f>IF(VLOOKUP($B45,'Messieurs NET'!$B$6:$N$92,13,FALSE)="","",(VLOOKUP($B45,'Messieurs NET'!$B$6:$N$92,13,FALSE)))</f>
        <v/>
      </c>
      <c r="AH45" s="140" t="str">
        <f t="shared" si="23"/>
        <v/>
      </c>
      <c r="AI45" s="140">
        <f t="shared" si="24"/>
        <v>227</v>
      </c>
      <c r="AJ45" s="141">
        <f t="shared" si="25"/>
        <v>5</v>
      </c>
      <c r="AK45" s="141">
        <f>IF(AJ45&lt;8,0,+SMALL(($G45,$J45,$M45,$P45,$S45,$V45,$Y45,$AB45,$AE45,$AH45),1))</f>
        <v>0</v>
      </c>
      <c r="AL45" s="141">
        <f>IF(AJ45&lt;9,0,+SMALL(($G45,$J45,$M45,$P45,$S45,$V45,$Y45,$AB45,$AE45,$AH45),2))</f>
        <v>0</v>
      </c>
      <c r="AM45" s="141">
        <f>IF(AJ45&lt;10,0,+SMALL(($G45,$J45,$M45,$P45,$S45,$V45,$Y45,$AB45,$AE45,$AH45),3))</f>
        <v>0</v>
      </c>
      <c r="AN45" s="141">
        <f t="shared" si="26"/>
        <v>227</v>
      </c>
      <c r="AO45" s="141">
        <f t="shared" si="27"/>
        <v>40</v>
      </c>
    </row>
    <row r="46" spans="2:41" ht="14.4">
      <c r="B46" s="137" t="s">
        <v>71</v>
      </c>
      <c r="C46" s="138"/>
      <c r="D46" s="139" t="s">
        <v>11</v>
      </c>
      <c r="E46" s="76" t="str">
        <f>IF(VLOOKUP($B46,'Messieurs BRUT'!$B$6:$E$92,4,FALSE)="","",(VLOOKUP($B46,'Messieurs BRUT'!$B$6:$E$92,4,FALSE)))</f>
        <v/>
      </c>
      <c r="F46" s="76" t="str">
        <f>IF(VLOOKUP($B46,'Messieurs NET'!$B$6:E$92,4,FALSE)="","",(VLOOKUP($B46,'Messieurs NET'!$B$6:$E$92,4,FALSE)))</f>
        <v/>
      </c>
      <c r="G46" s="140" t="str">
        <f t="shared" si="14"/>
        <v/>
      </c>
      <c r="H46" s="76" t="str">
        <f>IF(VLOOKUP($B46,'Messieurs BRUT'!$B$6:$F$92,5,FALSE)="","",(VLOOKUP($B46,'Messieurs BRUT'!$B$6:$F$92,5,FALSE)))</f>
        <v/>
      </c>
      <c r="I46" s="76" t="str">
        <f>IF(VLOOKUP($B46,'Messieurs NET'!$B$6:$F$92,5,FALSE)="","",(VLOOKUP($B46,'Messieurs NET'!$B$6:$F$92,5,FALSE)))</f>
        <v/>
      </c>
      <c r="J46" s="140" t="str">
        <f t="shared" si="15"/>
        <v/>
      </c>
      <c r="K46" s="76" t="str">
        <f>IF(VLOOKUP($B46,'Messieurs BRUT'!$B$6:$G$92,6,FALSE)="","",(VLOOKUP($B46,'Messieurs BRUT'!$B$6:$G$92,6,FALSE)))</f>
        <v/>
      </c>
      <c r="L46" s="76" t="str">
        <f>IF(VLOOKUP($B46,'Messieurs NET'!$B$6:$G$92,6,FALSE)="","",(VLOOKUP($B46,'Messieurs NET'!$B$6:$G$92,6,FALSE)))</f>
        <v/>
      </c>
      <c r="M46" s="140" t="str">
        <f t="shared" si="16"/>
        <v/>
      </c>
      <c r="N46" s="76">
        <f>IF(VLOOKUP($B46,'Messieurs BRUT'!$B$6:$H$92,7,FALSE)="","",(VLOOKUP($B46,'Messieurs BRUT'!$B$6:$H$92,7,FALSE)))</f>
        <v>11</v>
      </c>
      <c r="O46" s="76">
        <f>IF(VLOOKUP($B46,'Messieurs NET'!$B$6:$H$92,7,FALSE)="","",(VLOOKUP($B46,'Messieurs NET'!$B$6:$H$92,7,FALSE)))</f>
        <v>32</v>
      </c>
      <c r="P46" s="140">
        <f t="shared" si="17"/>
        <v>43</v>
      </c>
      <c r="Q46" s="76">
        <f>IF(VLOOKUP($B46,'Messieurs BRUT'!$B$6:$J$92,8,FALSE)="","",(VLOOKUP($B46,'Messieurs BRUT'!$B$6:$J$92,8,FALSE)))</f>
        <v>12</v>
      </c>
      <c r="R46" s="76">
        <f>IF(VLOOKUP($B46,'Messieurs NET'!$B$6:$J$92,8,FALSE)="","",(VLOOKUP($B46,'Messieurs NET'!$B$6:$J$92,8,FALSE)))</f>
        <v>32</v>
      </c>
      <c r="S46" s="140">
        <f t="shared" si="18"/>
        <v>44</v>
      </c>
      <c r="T46" s="76" t="str">
        <f>IF(VLOOKUP($B46,'Messieurs BRUT'!$B$6:$J$92,9,FALSE)="","",(VLOOKUP($B46,'Messieurs BRUT'!$B$6:$J$92,9,FALSE)))</f>
        <v/>
      </c>
      <c r="U46" s="76" t="str">
        <f>IF(VLOOKUP($B46,'Messieurs NET'!$B$6:$J$92,9,FALSE)="","",(VLOOKUP($B46,'Messieurs NET'!$B$6:$J$92,9,FALSE)))</f>
        <v/>
      </c>
      <c r="V46" s="140" t="str">
        <f t="shared" si="19"/>
        <v/>
      </c>
      <c r="W46" s="76" t="str">
        <f>IF(VLOOKUP($B46,'Messieurs BRUT'!$B$6:$M$92,10,FALSE)="","",(VLOOKUP($B46,'Messieurs BRUT'!$B$6:$M$92,10,FALSE)))</f>
        <v/>
      </c>
      <c r="X46" s="76" t="str">
        <f>IF(VLOOKUP($B46,'Messieurs NET'!$B$6:$M$92,10,FALSE)="","",(VLOOKUP($B46,'Messieurs NET'!$B$6:$M$92,10,FALSE)))</f>
        <v/>
      </c>
      <c r="Y46" s="140" t="str">
        <f t="shared" si="20"/>
        <v/>
      </c>
      <c r="Z46" s="76">
        <f>IF(VLOOKUP($B46,'Messieurs BRUT'!$B$6:$L$92,11,FALSE)="","",(VLOOKUP($B46,'Messieurs BRUT'!$B$6:$L$92,11,FALSE)))</f>
        <v>13</v>
      </c>
      <c r="AA46" s="76">
        <f>IF(VLOOKUP($B46,'Messieurs NET'!$B$6:$L$92,11,FALSE)="","",(VLOOKUP($B46,'Messieurs NET'!$B$6:$L$92,11,FALSE)))</f>
        <v>37</v>
      </c>
      <c r="AB46" s="140">
        <f t="shared" si="21"/>
        <v>50</v>
      </c>
      <c r="AC46" s="76">
        <f>IF(VLOOKUP($B46,'Messieurs BRUT'!$B$6:$M$92,12,FALSE)="","",(VLOOKUP($B46,'Messieurs BRUT'!$B$6:$M$92,12,FALSE)))</f>
        <v>12</v>
      </c>
      <c r="AD46" s="76">
        <f>IF(VLOOKUP($B46,'Messieurs NET'!$B$6:$M$92,12,FALSE)="","",(VLOOKUP($B46,'Messieurs NET'!$B$6:$M$92,12,FALSE)))</f>
        <v>31</v>
      </c>
      <c r="AE46" s="140">
        <f t="shared" si="22"/>
        <v>43</v>
      </c>
      <c r="AF46" s="76">
        <f>IF(VLOOKUP($B46,'Messieurs BRUT'!$B$6:$N$92,13,FALSE)="","",(VLOOKUP($B46,'Messieurs BRUT'!$B$6:$N$92,13,FALSE)))</f>
        <v>11</v>
      </c>
      <c r="AG46" s="76">
        <f>IF(VLOOKUP($B46,'Messieurs NET'!$B$6:$N$92,13,FALSE)="","",(VLOOKUP($B46,'Messieurs NET'!$B$6:$N$92,13,FALSE)))</f>
        <v>35</v>
      </c>
      <c r="AH46" s="140">
        <f t="shared" si="23"/>
        <v>46</v>
      </c>
      <c r="AI46" s="140">
        <f t="shared" si="24"/>
        <v>226</v>
      </c>
      <c r="AJ46" s="141">
        <f t="shared" si="25"/>
        <v>5</v>
      </c>
      <c r="AK46" s="141">
        <f>IF(AJ46&lt;8,0,+SMALL(($G46,$J46,$M46,$P46,$S46,$V46,$Y46,$AB46,$AE46,$AH46),1))</f>
        <v>0</v>
      </c>
      <c r="AL46" s="141">
        <f>IF(AJ46&lt;9,0,+SMALL(($G46,$J46,$M46,$P46,$S46,$V46,$Y46,$AB46,$AE46,$AH46),2))</f>
        <v>0</v>
      </c>
      <c r="AM46" s="141">
        <f>IF(AJ46&lt;10,0,+SMALL(($G46,$J46,$M46,$P46,$S46,$V46,$Y46,$AB46,$AE46,$AH46),3))</f>
        <v>0</v>
      </c>
      <c r="AN46" s="141">
        <f t="shared" si="26"/>
        <v>226</v>
      </c>
      <c r="AO46" s="141">
        <f t="shared" si="27"/>
        <v>41</v>
      </c>
    </row>
    <row r="47" spans="2:41" ht="14.4">
      <c r="B47" s="137" t="s">
        <v>116</v>
      </c>
      <c r="C47" s="138"/>
      <c r="D47" s="146" t="s">
        <v>26</v>
      </c>
      <c r="E47" s="76">
        <f>IF(VLOOKUP($B47,'Messieurs BRUT'!$B$6:$E$92,4,FALSE)="","",(VLOOKUP($B47,'Messieurs BRUT'!$B$6:$E$92,4,FALSE)))</f>
        <v>5</v>
      </c>
      <c r="F47" s="76">
        <f>IF(VLOOKUP($B47,'Messieurs NET'!$B$6:E$92,4,FALSE)="","",(VLOOKUP($B47,'Messieurs NET'!$B$6:$E$92,4,FALSE)))</f>
        <v>20</v>
      </c>
      <c r="G47" s="140">
        <f t="shared" si="14"/>
        <v>25</v>
      </c>
      <c r="H47" s="76">
        <f>IF(VLOOKUP($B47,'Messieurs BRUT'!$B$6:$F$92,5,FALSE)="","",(VLOOKUP($B47,'Messieurs BRUT'!$B$6:$F$92,5,FALSE)))</f>
        <v>9</v>
      </c>
      <c r="I47" s="76">
        <f>IF(VLOOKUP($B47,'Messieurs NET'!$B$6:$F$92,5,FALSE)="","",(VLOOKUP($B47,'Messieurs NET'!$B$6:$F$92,5,FALSE)))</f>
        <v>31</v>
      </c>
      <c r="J47" s="140">
        <f t="shared" si="15"/>
        <v>40</v>
      </c>
      <c r="K47" s="76">
        <f>IF(VLOOKUP($B47,'Messieurs BRUT'!$B$6:$G$92,6,FALSE)="","",(VLOOKUP($B47,'Messieurs BRUT'!$B$6:$G$92,6,FALSE)))</f>
        <v>8</v>
      </c>
      <c r="L47" s="76">
        <f>IF(VLOOKUP($B47,'Messieurs NET'!$B$6:$G$92,6,FALSE)="","",(VLOOKUP($B47,'Messieurs NET'!$B$6:$G$92,6,FALSE)))</f>
        <v>32</v>
      </c>
      <c r="M47" s="140">
        <f t="shared" si="16"/>
        <v>40</v>
      </c>
      <c r="N47" s="76" t="str">
        <f>IF(VLOOKUP($B47,'Messieurs BRUT'!$B$6:$H$92,7,FALSE)="","",(VLOOKUP($B47,'Messieurs BRUT'!$B$6:$H$92,7,FALSE)))</f>
        <v/>
      </c>
      <c r="O47" s="76" t="str">
        <f>IF(VLOOKUP($B47,'Messieurs NET'!$B$6:$H$92,7,FALSE)="","",(VLOOKUP($B47,'Messieurs NET'!$B$6:$H$92,7,FALSE)))</f>
        <v/>
      </c>
      <c r="P47" s="140" t="str">
        <f t="shared" si="17"/>
        <v/>
      </c>
      <c r="Q47" s="76">
        <f>IF(VLOOKUP($B47,'Messieurs BRUT'!$B$6:$J$92,8,FALSE)="","",(VLOOKUP($B47,'Messieurs BRUT'!$B$6:$J$92,8,FALSE)))</f>
        <v>14</v>
      </c>
      <c r="R47" s="76">
        <f>IF(VLOOKUP($B47,'Messieurs NET'!$B$6:$J$92,8,FALSE)="","",(VLOOKUP($B47,'Messieurs NET'!$B$6:$J$92,8,FALSE)))</f>
        <v>40</v>
      </c>
      <c r="S47" s="140">
        <f t="shared" si="18"/>
        <v>54</v>
      </c>
      <c r="T47" s="76" t="str">
        <f>IF(VLOOKUP($B47,'Messieurs BRUT'!$B$6:$J$92,9,FALSE)="","",(VLOOKUP($B47,'Messieurs BRUT'!$B$6:$J$92,9,FALSE)))</f>
        <v/>
      </c>
      <c r="U47" s="76" t="str">
        <f>IF(VLOOKUP($B47,'Messieurs NET'!$B$6:$J$92,9,FALSE)="","",(VLOOKUP($B47,'Messieurs NET'!$B$6:$J$92,9,FALSE)))</f>
        <v/>
      </c>
      <c r="V47" s="140" t="str">
        <f t="shared" si="19"/>
        <v/>
      </c>
      <c r="W47" s="76" t="str">
        <f>IF(VLOOKUP($B47,'Messieurs BRUT'!$B$6:$M$92,10,FALSE)="","",(VLOOKUP($B47,'Messieurs BRUT'!$B$6:$M$92,10,FALSE)))</f>
        <v/>
      </c>
      <c r="X47" s="76" t="str">
        <f>IF(VLOOKUP($B47,'Messieurs NET'!$B$6:$M$92,10,FALSE)="","",(VLOOKUP($B47,'Messieurs NET'!$B$6:$M$92,10,FALSE)))</f>
        <v/>
      </c>
      <c r="Y47" s="140" t="str">
        <f t="shared" si="20"/>
        <v/>
      </c>
      <c r="Z47" s="76">
        <f>IF(VLOOKUP($B47,'Messieurs BRUT'!$B$6:$L$92,11,FALSE)="","",(VLOOKUP($B47,'Messieurs BRUT'!$B$6:$L$92,11,FALSE)))</f>
        <v>5</v>
      </c>
      <c r="AA47" s="76">
        <f>IF(VLOOKUP($B47,'Messieurs NET'!$B$6:$L$92,11,FALSE)="","",(VLOOKUP($B47,'Messieurs NET'!$B$6:$L$92,11,FALSE)))</f>
        <v>18</v>
      </c>
      <c r="AB47" s="140">
        <f t="shared" si="21"/>
        <v>23</v>
      </c>
      <c r="AC47" s="76">
        <f>IF(VLOOKUP($B47,'Messieurs BRUT'!$B$6:$M$92,12,FALSE)="","",(VLOOKUP($B47,'Messieurs BRUT'!$B$6:$M$92,12,FALSE)))</f>
        <v>6</v>
      </c>
      <c r="AD47" s="76">
        <f>IF(VLOOKUP($B47,'Messieurs NET'!$B$6:$M$92,12,FALSE)="","",(VLOOKUP($B47,'Messieurs NET'!$B$6:$M$92,12,FALSE)))</f>
        <v>27</v>
      </c>
      <c r="AE47" s="140">
        <f t="shared" si="22"/>
        <v>33</v>
      </c>
      <c r="AF47" s="76">
        <f>IF(VLOOKUP($B47,'Messieurs BRUT'!$B$6:$N$92,13,FALSE)="","",(VLOOKUP($B47,'Messieurs BRUT'!$B$6:$N$92,13,FALSE)))</f>
        <v>0</v>
      </c>
      <c r="AG47" s="76" t="str">
        <f>IF(VLOOKUP($B47,'Messieurs NET'!$B$6:$N$92,13,FALSE)="","",(VLOOKUP($B47,'Messieurs NET'!$B$6:$N$92,13,FALSE)))</f>
        <v/>
      </c>
      <c r="AH47" s="140" t="str">
        <f t="shared" si="23"/>
        <v/>
      </c>
      <c r="AI47" s="140">
        <f t="shared" si="24"/>
        <v>215</v>
      </c>
      <c r="AJ47" s="141">
        <f t="shared" si="25"/>
        <v>6</v>
      </c>
      <c r="AK47" s="141">
        <f>IF(AJ47&lt;8,0,+SMALL(($G47,$J47,$M47,$P47,$S47,$V47,$Y47,$AB47,$AE47,$AH47),1))</f>
        <v>0</v>
      </c>
      <c r="AL47" s="141">
        <f>IF(AJ47&lt;9,0,+SMALL(($G47,$J47,$M47,$P47,$S47,$V47,$Y47,$AB47,$AE47,$AH47),2))</f>
        <v>0</v>
      </c>
      <c r="AM47" s="141">
        <f>IF(AJ47&lt;10,0,+SMALL(($G47,$J47,$M47,$P47,$S47,$V47,$Y47,$AB47,$AE47,$AH47),3))</f>
        <v>0</v>
      </c>
      <c r="AN47" s="141">
        <f t="shared" si="26"/>
        <v>215</v>
      </c>
      <c r="AO47" s="141">
        <f t="shared" si="27"/>
        <v>42</v>
      </c>
    </row>
    <row r="48" spans="2:41" ht="14.4">
      <c r="B48" s="137" t="s">
        <v>120</v>
      </c>
      <c r="C48" s="138"/>
      <c r="D48" s="146" t="s">
        <v>26</v>
      </c>
      <c r="E48" s="76">
        <f>IF(VLOOKUP($B48,'Messieurs BRUT'!$B$6:$E$92,4,FALSE)="","",(VLOOKUP($B48,'Messieurs BRUT'!$B$6:$E$92,4,FALSE)))</f>
        <v>9</v>
      </c>
      <c r="F48" s="76">
        <f>IF(VLOOKUP($B48,'Messieurs NET'!$B$6:E$92,4,FALSE)="","",(VLOOKUP($B48,'Messieurs NET'!$B$6:$E$92,4,FALSE)))</f>
        <v>23</v>
      </c>
      <c r="G48" s="140">
        <f t="shared" si="14"/>
        <v>32</v>
      </c>
      <c r="H48" s="76">
        <f>IF(VLOOKUP($B48,'Messieurs BRUT'!$B$6:$F$92,5,FALSE)="","",(VLOOKUP($B48,'Messieurs BRUT'!$B$6:$F$92,5,FALSE)))</f>
        <v>12</v>
      </c>
      <c r="I48" s="76">
        <f>IF(VLOOKUP($B48,'Messieurs NET'!$B$6:$F$92,5,FALSE)="","",(VLOOKUP($B48,'Messieurs NET'!$B$6:$F$92,5,FALSE)))</f>
        <v>26</v>
      </c>
      <c r="J48" s="140">
        <f t="shared" si="15"/>
        <v>38</v>
      </c>
      <c r="K48" s="76">
        <f>IF(VLOOKUP($B48,'Messieurs BRUT'!$B$6:$G$92,6,FALSE)="","",(VLOOKUP($B48,'Messieurs BRUT'!$B$6:$G$92,6,FALSE)))</f>
        <v>16</v>
      </c>
      <c r="L48" s="76">
        <f>IF(VLOOKUP($B48,'Messieurs NET'!$B$6:$G$92,6,FALSE)="","",(VLOOKUP($B48,'Messieurs NET'!$B$6:$G$92,6,FALSE)))</f>
        <v>32</v>
      </c>
      <c r="M48" s="140">
        <f t="shared" si="16"/>
        <v>48</v>
      </c>
      <c r="N48" s="76" t="str">
        <f>IF(VLOOKUP($B48,'Messieurs BRUT'!$B$6:$H$92,7,FALSE)="","",(VLOOKUP($B48,'Messieurs BRUT'!$B$6:$H$92,7,FALSE)))</f>
        <v/>
      </c>
      <c r="O48" s="76" t="str">
        <f>IF(VLOOKUP($B48,'Messieurs NET'!$B$6:$H$92,7,FALSE)="","",(VLOOKUP($B48,'Messieurs NET'!$B$6:$H$92,7,FALSE)))</f>
        <v/>
      </c>
      <c r="P48" s="140" t="str">
        <f t="shared" si="17"/>
        <v/>
      </c>
      <c r="Q48" s="76" t="str">
        <f>IF(VLOOKUP($B48,'Messieurs BRUT'!$B$6:$J$92,8,FALSE)="","",(VLOOKUP($B48,'Messieurs BRUT'!$B$6:$J$92,8,FALSE)))</f>
        <v/>
      </c>
      <c r="R48" s="76" t="str">
        <f>IF(VLOOKUP($B48,'Messieurs NET'!$B$6:$J$92,8,FALSE)="","",(VLOOKUP($B48,'Messieurs NET'!$B$6:$J$92,8,FALSE)))</f>
        <v/>
      </c>
      <c r="S48" s="140" t="str">
        <f t="shared" si="18"/>
        <v/>
      </c>
      <c r="T48" s="76" t="str">
        <f>IF(VLOOKUP($B48,'Messieurs BRUT'!$B$6:$J$92,9,FALSE)="","",(VLOOKUP($B48,'Messieurs BRUT'!$B$6:$J$92,9,FALSE)))</f>
        <v/>
      </c>
      <c r="U48" s="76" t="str">
        <f>IF(VLOOKUP($B48,'Messieurs NET'!$B$6:$J$92,9,FALSE)="","",(VLOOKUP($B48,'Messieurs NET'!$B$6:$J$92,9,FALSE)))</f>
        <v/>
      </c>
      <c r="V48" s="140" t="str">
        <f t="shared" si="19"/>
        <v/>
      </c>
      <c r="W48" s="76" t="str">
        <f>IF(VLOOKUP($B48,'Messieurs BRUT'!$B$6:$M$92,10,FALSE)="","",(VLOOKUP($B48,'Messieurs BRUT'!$B$6:$M$92,10,FALSE)))</f>
        <v/>
      </c>
      <c r="X48" s="76" t="str">
        <f>IF(VLOOKUP($B48,'Messieurs NET'!$B$6:$M$92,10,FALSE)="","",(VLOOKUP($B48,'Messieurs NET'!$B$6:$M$92,10,FALSE)))</f>
        <v/>
      </c>
      <c r="Y48" s="140" t="str">
        <f t="shared" si="20"/>
        <v/>
      </c>
      <c r="Z48" s="76" t="str">
        <f>IF(VLOOKUP($B48,'Messieurs BRUT'!$B$6:$L$92,11,FALSE)="","",(VLOOKUP($B48,'Messieurs BRUT'!$B$6:$L$92,11,FALSE)))</f>
        <v/>
      </c>
      <c r="AA48" s="76">
        <f>IF(VLOOKUP($B48,'Messieurs NET'!$B$6:$L$92,11,FALSE)="","",(VLOOKUP($B48,'Messieurs NET'!$B$6:$L$92,11,FALSE)))</f>
        <v>36</v>
      </c>
      <c r="AB48" s="140">
        <f t="shared" si="21"/>
        <v>36</v>
      </c>
      <c r="AC48" s="76">
        <f>IF(VLOOKUP($B48,'Messieurs BRUT'!$B$6:$M$92,12,FALSE)="","",(VLOOKUP($B48,'Messieurs BRUT'!$B$6:$M$92,12,FALSE)))</f>
        <v>19</v>
      </c>
      <c r="AD48" s="76" t="str">
        <f>IF(VLOOKUP($B48,'Messieurs NET'!$B$6:$M$92,12,FALSE)="","",(VLOOKUP($B48,'Messieurs NET'!$B$6:$M$92,12,FALSE)))</f>
        <v/>
      </c>
      <c r="AE48" s="140" t="str">
        <f t="shared" si="22"/>
        <v/>
      </c>
      <c r="AF48" s="76">
        <f>IF(VLOOKUP($B48,'Messieurs BRUT'!$B$6:$N$92,13,FALSE)="","",(VLOOKUP($B48,'Messieurs BRUT'!$B$6:$N$92,13,FALSE)))</f>
        <v>19</v>
      </c>
      <c r="AG48" s="76">
        <f>IF(VLOOKUP($B48,'Messieurs NET'!$B$6:$N$92,13,FALSE)="","",(VLOOKUP($B48,'Messieurs NET'!$B$6:$N$92,13,FALSE)))</f>
        <v>35</v>
      </c>
      <c r="AH48" s="140">
        <f t="shared" si="23"/>
        <v>54</v>
      </c>
      <c r="AI48" s="140">
        <f t="shared" si="24"/>
        <v>208</v>
      </c>
      <c r="AJ48" s="141">
        <f t="shared" si="25"/>
        <v>5</v>
      </c>
      <c r="AK48" s="141">
        <f>IF(AJ48&lt;8,0,+SMALL(($G48,$J48,$M48,$P48,$S48,$V48,$Y48,$AB48,$AE48,$AH48),1))</f>
        <v>0</v>
      </c>
      <c r="AL48" s="141">
        <f>IF(AJ48&lt;9,0,+SMALL(($G48,$J48,$M48,$P48,$S48,$V48,$Y48,$AB48,$AE48,$AH48),2))</f>
        <v>0</v>
      </c>
      <c r="AM48" s="141">
        <f>IF(AJ48&lt;10,0,+SMALL(($G48,$J48,$M48,$P48,$S48,$V48,$Y48,$AB48,$AE48,$AH48),3))</f>
        <v>0</v>
      </c>
      <c r="AN48" s="141">
        <f t="shared" si="26"/>
        <v>208</v>
      </c>
      <c r="AO48" s="141">
        <f t="shared" si="27"/>
        <v>43</v>
      </c>
    </row>
    <row r="49" spans="2:41" ht="14.4">
      <c r="B49" s="137" t="s">
        <v>194</v>
      </c>
      <c r="C49" s="76"/>
      <c r="D49" s="134" t="s">
        <v>84</v>
      </c>
      <c r="E49" s="76" t="str">
        <f>IF(VLOOKUP($B49,'Messieurs BRUT'!$B$6:$E$92,4,FALSE)="","",(VLOOKUP($B49,'Messieurs BRUT'!$B$6:$E$92,4,FALSE)))</f>
        <v/>
      </c>
      <c r="F49" s="76" t="str">
        <f>IF(VLOOKUP($B49,'Messieurs NET'!$B$6:E$92,4,FALSE)="","",(VLOOKUP($B49,'Messieurs NET'!$B$6:$E$92,4,FALSE)))</f>
        <v/>
      </c>
      <c r="G49" s="140" t="str">
        <f t="shared" si="14"/>
        <v/>
      </c>
      <c r="H49" s="76" t="str">
        <f>IF(VLOOKUP($B49,'Messieurs BRUT'!$B$6:$F$92,5,FALSE)="","",(VLOOKUP($B49,'Messieurs BRUT'!$B$6:$F$92,5,FALSE)))</f>
        <v/>
      </c>
      <c r="I49" s="76" t="str">
        <f>IF(VLOOKUP($B49,'Messieurs NET'!$B$6:$F$92,5,FALSE)="","",(VLOOKUP($B49,'Messieurs NET'!$B$6:$F$92,5,FALSE)))</f>
        <v/>
      </c>
      <c r="J49" s="140" t="str">
        <f t="shared" si="15"/>
        <v/>
      </c>
      <c r="K49" s="76">
        <f>IF(VLOOKUP($B49,'Messieurs BRUT'!$B$6:$G$92,6,FALSE)="","",(VLOOKUP($B49,'Messieurs BRUT'!$B$6:$G$92,6,FALSE)))</f>
        <v>13</v>
      </c>
      <c r="L49" s="76">
        <f>IF(VLOOKUP($B49,'Messieurs NET'!$B$6:$G$92,6,FALSE)="","",(VLOOKUP($B49,'Messieurs NET'!$B$6:$G$92,6,FALSE)))</f>
        <v>33</v>
      </c>
      <c r="M49" s="140">
        <f t="shared" si="16"/>
        <v>46</v>
      </c>
      <c r="N49" s="76">
        <f>IF(VLOOKUP($B49,'Messieurs BRUT'!$B$6:$H$92,7,FALSE)="","",(VLOOKUP($B49,'Messieurs BRUT'!$B$6:$H$92,7,FALSE)))</f>
        <v>13</v>
      </c>
      <c r="O49" s="76">
        <f>IF(VLOOKUP($B49,'Messieurs NET'!$B$6:$H$92,7,FALSE)="","",(VLOOKUP($B49,'Messieurs NET'!$B$6:$H$92,7,FALSE)))</f>
        <v>32</v>
      </c>
      <c r="P49" s="140">
        <f t="shared" si="17"/>
        <v>45</v>
      </c>
      <c r="Q49" s="76" t="str">
        <f>IF(VLOOKUP($B49,'Messieurs BRUT'!$B$6:$J$92,8,FALSE)="","",(VLOOKUP($B49,'Messieurs BRUT'!$B$6:$J$92,8,FALSE)))</f>
        <v/>
      </c>
      <c r="R49" s="76" t="str">
        <f>IF(VLOOKUP($B49,'Messieurs NET'!$B$6:$J$92,8,FALSE)="","",(VLOOKUP($B49,'Messieurs NET'!$B$6:$J$92,8,FALSE)))</f>
        <v/>
      </c>
      <c r="S49" s="140" t="str">
        <f t="shared" si="18"/>
        <v/>
      </c>
      <c r="T49" s="76" t="str">
        <f>IF(VLOOKUP($B49,'Messieurs BRUT'!$B$6:$J$92,9,FALSE)="","",(VLOOKUP($B49,'Messieurs BRUT'!$B$6:$J$92,9,FALSE)))</f>
        <v/>
      </c>
      <c r="U49" s="76" t="str">
        <f>IF(VLOOKUP($B49,'Messieurs NET'!$B$6:$J$92,9,FALSE)="","",(VLOOKUP($B49,'Messieurs NET'!$B$6:$J$92,9,FALSE)))</f>
        <v/>
      </c>
      <c r="V49" s="140" t="str">
        <f t="shared" si="19"/>
        <v/>
      </c>
      <c r="W49" s="76" t="str">
        <f>IF(VLOOKUP($B49,'Messieurs BRUT'!$B$6:$M$92,10,FALSE)="","",(VLOOKUP($B49,'Messieurs BRUT'!$B$6:$M$92,10,FALSE)))</f>
        <v/>
      </c>
      <c r="X49" s="76" t="str">
        <f>IF(VLOOKUP($B49,'Messieurs NET'!$B$6:$M$92,10,FALSE)="","",(VLOOKUP($B49,'Messieurs NET'!$B$6:$M$92,10,FALSE)))</f>
        <v/>
      </c>
      <c r="Y49" s="140" t="str">
        <f t="shared" si="20"/>
        <v/>
      </c>
      <c r="Z49" s="76" t="str">
        <f>IF(VLOOKUP($B49,'Messieurs BRUT'!$B$6:$L$92,11,FALSE)="","",(VLOOKUP($B49,'Messieurs BRUT'!$B$6:$L$92,11,FALSE)))</f>
        <v/>
      </c>
      <c r="AA49" s="76" t="str">
        <f>IF(VLOOKUP($B49,'Messieurs NET'!$B$6:$L$92,11,FALSE)="","",(VLOOKUP($B49,'Messieurs NET'!$B$6:$L$92,11,FALSE)))</f>
        <v/>
      </c>
      <c r="AB49" s="140" t="str">
        <f t="shared" si="21"/>
        <v/>
      </c>
      <c r="AC49" s="76">
        <f>IF(VLOOKUP($B49,'Messieurs BRUT'!$B$6:$M$92,12,FALSE)="","",(VLOOKUP($B49,'Messieurs BRUT'!$B$6:$M$92,12,FALSE)))</f>
        <v>18</v>
      </c>
      <c r="AD49" s="76">
        <f>IF(VLOOKUP($B49,'Messieurs NET'!$B$6:$M$92,12,FALSE)="","",(VLOOKUP($B49,'Messieurs NET'!$B$6:$M$92,12,FALSE)))</f>
        <v>38</v>
      </c>
      <c r="AE49" s="140">
        <f t="shared" si="22"/>
        <v>56</v>
      </c>
      <c r="AF49" s="76">
        <f>IF(VLOOKUP($B49,'Messieurs BRUT'!$B$6:$N$92,13,FALSE)="","",(VLOOKUP($B49,'Messieurs BRUT'!$B$6:$N$92,13,FALSE)))</f>
        <v>15</v>
      </c>
      <c r="AG49" s="76">
        <f>IF(VLOOKUP($B49,'Messieurs NET'!$B$6:$N$92,13,FALSE)="","",(VLOOKUP($B49,'Messieurs NET'!$B$6:$N$92,13,FALSE)))</f>
        <v>34</v>
      </c>
      <c r="AH49" s="140">
        <f t="shared" si="23"/>
        <v>49</v>
      </c>
      <c r="AI49" s="140">
        <f t="shared" si="24"/>
        <v>196</v>
      </c>
      <c r="AJ49" s="141">
        <f t="shared" si="25"/>
        <v>4</v>
      </c>
      <c r="AK49" s="141">
        <f>IF(AJ49&lt;8,0,+SMALL(($G49,$J49,$M49,$P49,$S49,$V49,$Y49,$AB49,$AE49,$AH49),1))</f>
        <v>0</v>
      </c>
      <c r="AL49" s="141">
        <f>IF(AJ49&lt;9,0,+SMALL(($G49,$J49,$M49,$P49,$S49,$V49,$Y49,$AB49,$AE49,$AH49),2))</f>
        <v>0</v>
      </c>
      <c r="AM49" s="141">
        <f>IF(AJ49&lt;10,0,+SMALL(($G49,$J49,$M49,$P49,$S49,$V49,$Y49,$AB49,$AE49,$AH49),3))</f>
        <v>0</v>
      </c>
      <c r="AN49" s="141">
        <f t="shared" si="26"/>
        <v>196</v>
      </c>
      <c r="AO49" s="141">
        <f t="shared" si="27"/>
        <v>44</v>
      </c>
    </row>
    <row r="50" spans="2:41" ht="14.4">
      <c r="B50" s="137" t="s">
        <v>221</v>
      </c>
      <c r="C50" s="76"/>
      <c r="D50" s="161" t="s">
        <v>210</v>
      </c>
      <c r="E50" s="76" t="str">
        <f>IF(VLOOKUP($B50,'Messieurs BRUT'!$B$6:$E$92,4,FALSE)="","",(VLOOKUP($B50,'Messieurs BRUT'!$B$6:$E$92,4,FALSE)))</f>
        <v/>
      </c>
      <c r="F50" s="76" t="str">
        <f>IF(VLOOKUP($B50,'Messieurs NET'!$B$6:E$92,4,FALSE)="","",(VLOOKUP($B50,'Messieurs NET'!$B$6:$E$92,4,FALSE)))</f>
        <v/>
      </c>
      <c r="G50" s="140" t="str">
        <f t="shared" si="14"/>
        <v/>
      </c>
      <c r="H50" s="76" t="str">
        <f>IF(VLOOKUP($B50,'Messieurs BRUT'!$B$6:$F$92,5,FALSE)="","",(VLOOKUP($B50,'Messieurs BRUT'!$B$6:$F$92,5,FALSE)))</f>
        <v/>
      </c>
      <c r="I50" s="76" t="str">
        <f>IF(VLOOKUP($B50,'Messieurs NET'!$B$6:$F$92,5,FALSE)="","",(VLOOKUP($B50,'Messieurs NET'!$B$6:$F$92,5,FALSE)))</f>
        <v/>
      </c>
      <c r="J50" s="140" t="str">
        <f t="shared" si="15"/>
        <v/>
      </c>
      <c r="K50" s="76" t="str">
        <f>IF(VLOOKUP($B50,'Messieurs BRUT'!$B$6:$G$92,6,FALSE)="","",(VLOOKUP($B50,'Messieurs BRUT'!$B$6:$G$92,6,FALSE)))</f>
        <v/>
      </c>
      <c r="L50" s="76" t="str">
        <f>IF(VLOOKUP($B50,'Messieurs NET'!$B$6:$G$92,6,FALSE)="","",(VLOOKUP($B50,'Messieurs NET'!$B$6:$G$92,6,FALSE)))</f>
        <v/>
      </c>
      <c r="M50" s="140" t="str">
        <f t="shared" si="16"/>
        <v/>
      </c>
      <c r="N50" s="76">
        <f>IF(VLOOKUP($B50,'Messieurs BRUT'!$B$6:$H$92,7,FALSE)="","",(VLOOKUP($B50,'Messieurs BRUT'!$B$6:$H$92,7,FALSE)))</f>
        <v>18</v>
      </c>
      <c r="O50" s="76">
        <f>IF(VLOOKUP($B50,'Messieurs NET'!$B$6:$H$92,7,FALSE)="","",(VLOOKUP($B50,'Messieurs NET'!$B$6:$H$92,7,FALSE)))</f>
        <v>35</v>
      </c>
      <c r="P50" s="140">
        <f t="shared" si="17"/>
        <v>53</v>
      </c>
      <c r="Q50" s="76" t="str">
        <f>IF(VLOOKUP($B50,'Messieurs BRUT'!$B$6:$J$92,8,FALSE)="","",(VLOOKUP($B50,'Messieurs BRUT'!$B$6:$J$92,8,FALSE)))</f>
        <v/>
      </c>
      <c r="R50" s="76" t="str">
        <f>IF(VLOOKUP($B50,'Messieurs NET'!$B$6:$J$92,8,FALSE)="","",(VLOOKUP($B50,'Messieurs NET'!$B$6:$J$92,8,FALSE)))</f>
        <v/>
      </c>
      <c r="S50" s="140" t="str">
        <f t="shared" si="18"/>
        <v/>
      </c>
      <c r="T50" s="76" t="str">
        <f>IF(VLOOKUP($B50,'Messieurs BRUT'!$B$6:$J$92,9,FALSE)="","",(VLOOKUP($B50,'Messieurs BRUT'!$B$6:$J$92,9,FALSE)))</f>
        <v/>
      </c>
      <c r="U50" s="76" t="str">
        <f>IF(VLOOKUP($B50,'Messieurs NET'!$B$6:$J$92,9,FALSE)="","",(VLOOKUP($B50,'Messieurs NET'!$B$6:$J$92,9,FALSE)))</f>
        <v/>
      </c>
      <c r="V50" s="140" t="str">
        <f t="shared" si="19"/>
        <v/>
      </c>
      <c r="W50" s="76" t="str">
        <f>IF(VLOOKUP($B50,'Messieurs BRUT'!$B$6:$M$92,10,FALSE)="","",(VLOOKUP($B50,'Messieurs BRUT'!$B$6:$M$92,10,FALSE)))</f>
        <v/>
      </c>
      <c r="X50" s="76" t="str">
        <f>IF(VLOOKUP($B50,'Messieurs NET'!$B$6:$M$92,10,FALSE)="","",(VLOOKUP($B50,'Messieurs NET'!$B$6:$M$92,10,FALSE)))</f>
        <v/>
      </c>
      <c r="Y50" s="140" t="str">
        <f t="shared" si="20"/>
        <v/>
      </c>
      <c r="Z50" s="76">
        <f>IF(VLOOKUP($B50,'Messieurs BRUT'!$B$6:$L$92,11,FALSE)="","",(VLOOKUP($B50,'Messieurs BRUT'!$B$6:$L$92,11,FALSE)))</f>
        <v>15</v>
      </c>
      <c r="AA50" s="76">
        <f>IF(VLOOKUP($B50,'Messieurs NET'!$B$6:$L$92,11,FALSE)="","",(VLOOKUP($B50,'Messieurs NET'!$B$6:$L$92,11,FALSE)))</f>
        <v>31</v>
      </c>
      <c r="AB50" s="140">
        <f t="shared" si="21"/>
        <v>46</v>
      </c>
      <c r="AC50" s="76">
        <f>IF(VLOOKUP($B50,'Messieurs BRUT'!$B$6:$M$92,12,FALSE)="","",(VLOOKUP($B50,'Messieurs BRUT'!$B$6:$M$92,12,FALSE)))</f>
        <v>11</v>
      </c>
      <c r="AD50" s="76">
        <f>IF(VLOOKUP($B50,'Messieurs NET'!$B$6:$M$92,12,FALSE)="","",(VLOOKUP($B50,'Messieurs NET'!$B$6:$M$92,12,FALSE)))</f>
        <v>27</v>
      </c>
      <c r="AE50" s="140">
        <f t="shared" si="22"/>
        <v>38</v>
      </c>
      <c r="AF50" s="76">
        <f>IF(VLOOKUP($B50,'Messieurs BRUT'!$B$6:$N$92,13,FALSE)="","",(VLOOKUP($B50,'Messieurs BRUT'!$B$6:$N$92,13,FALSE)))</f>
        <v>20</v>
      </c>
      <c r="AG50" s="76">
        <f>IF(VLOOKUP($B50,'Messieurs NET'!$B$6:$N$92,13,FALSE)="","",(VLOOKUP($B50,'Messieurs NET'!$B$6:$N$92,13,FALSE)))</f>
        <v>38</v>
      </c>
      <c r="AH50" s="140">
        <f t="shared" si="23"/>
        <v>58</v>
      </c>
      <c r="AI50" s="140">
        <f t="shared" si="24"/>
        <v>195</v>
      </c>
      <c r="AJ50" s="141">
        <f t="shared" si="25"/>
        <v>4</v>
      </c>
      <c r="AK50" s="141">
        <f>IF(AJ50&lt;8,0,+SMALL(($G50,$J50,$M50,$P50,$S50,$V50,$Y50,$AB50,$AE50,$AH50),1))</f>
        <v>0</v>
      </c>
      <c r="AL50" s="141">
        <f>IF(AJ50&lt;9,0,+SMALL(($G50,$J50,$M50,$P50,$S50,$V50,$Y50,$AB50,$AE50,$AH50),2))</f>
        <v>0</v>
      </c>
      <c r="AM50" s="141">
        <f>IF(AJ50&lt;10,0,+SMALL(($G50,$J50,$M50,$P50,$S50,$V50,$Y50,$AB50,$AE50,$AH50),3))</f>
        <v>0</v>
      </c>
      <c r="AN50" s="141">
        <f t="shared" si="26"/>
        <v>195</v>
      </c>
      <c r="AO50" s="141">
        <f t="shared" si="27"/>
        <v>45</v>
      </c>
    </row>
    <row r="51" spans="2:41" ht="14.4">
      <c r="B51" s="137" t="s">
        <v>181</v>
      </c>
      <c r="C51" s="76"/>
      <c r="D51" s="131" t="s">
        <v>36</v>
      </c>
      <c r="E51" s="76" t="str">
        <f>IF(VLOOKUP($B51,'Messieurs BRUT'!$B$6:$E$92,4,FALSE)="","",(VLOOKUP($B51,'Messieurs BRUT'!$B$6:$E$92,4,FALSE)))</f>
        <v/>
      </c>
      <c r="F51" s="76" t="str">
        <f>IF(VLOOKUP($B51,'Messieurs NET'!$B$6:E$92,4,FALSE)="","",(VLOOKUP($B51,'Messieurs NET'!$B$6:$E$92,4,FALSE)))</f>
        <v/>
      </c>
      <c r="G51" s="140" t="str">
        <f t="shared" si="14"/>
        <v/>
      </c>
      <c r="H51" s="76">
        <f>IF(VLOOKUP($B51,'Messieurs BRUT'!$B$6:$F$92,5,FALSE)="","",(VLOOKUP($B51,'Messieurs BRUT'!$B$6:$F$92,5,FALSE)))</f>
        <v>5</v>
      </c>
      <c r="I51" s="76">
        <f>IF(VLOOKUP($B51,'Messieurs NET'!$B$6:$F$92,5,FALSE)="","",(VLOOKUP($B51,'Messieurs NET'!$B$6:$F$92,5,FALSE)))</f>
        <v>25</v>
      </c>
      <c r="J51" s="140">
        <f t="shared" si="15"/>
        <v>30</v>
      </c>
      <c r="K51" s="76" t="str">
        <f>IF(VLOOKUP($B51,'Messieurs BRUT'!$B$6:$G$92,6,FALSE)="","",(VLOOKUP($B51,'Messieurs BRUT'!$B$6:$G$92,6,FALSE)))</f>
        <v/>
      </c>
      <c r="L51" s="76" t="str">
        <f>IF(VLOOKUP($B51,'Messieurs NET'!$B$6:$G$92,6,FALSE)="","",(VLOOKUP($B51,'Messieurs NET'!$B$6:$G$92,6,FALSE)))</f>
        <v/>
      </c>
      <c r="M51" s="140" t="str">
        <f t="shared" si="16"/>
        <v/>
      </c>
      <c r="N51" s="76">
        <f>IF(VLOOKUP($B51,'Messieurs BRUT'!$B$6:$H$92,7,FALSE)="","",(VLOOKUP($B51,'Messieurs BRUT'!$B$6:$H$92,7,FALSE)))</f>
        <v>4</v>
      </c>
      <c r="O51" s="76">
        <f>IF(VLOOKUP($B51,'Messieurs NET'!$B$6:$H$92,7,FALSE)="","",(VLOOKUP($B51,'Messieurs NET'!$B$6:$H$92,7,FALSE)))</f>
        <v>21</v>
      </c>
      <c r="P51" s="140">
        <f t="shared" si="17"/>
        <v>25</v>
      </c>
      <c r="Q51" s="76">
        <f>IF(VLOOKUP($B51,'Messieurs BRUT'!$B$6:$J$92,8,FALSE)="","",(VLOOKUP($B51,'Messieurs BRUT'!$B$6:$J$92,8,FALSE)))</f>
        <v>6</v>
      </c>
      <c r="R51" s="76">
        <f>IF(VLOOKUP($B51,'Messieurs NET'!$B$6:$J$92,8,FALSE)="","",(VLOOKUP($B51,'Messieurs NET'!$B$6:$J$92,8,FALSE)))</f>
        <v>30</v>
      </c>
      <c r="S51" s="140">
        <f t="shared" si="18"/>
        <v>36</v>
      </c>
      <c r="T51" s="76" t="str">
        <f>IF(VLOOKUP($B51,'Messieurs BRUT'!$B$6:$J$92,9,FALSE)="","",(VLOOKUP($B51,'Messieurs BRUT'!$B$6:$J$92,9,FALSE)))</f>
        <v/>
      </c>
      <c r="U51" s="76" t="str">
        <f>IF(VLOOKUP($B51,'Messieurs NET'!$B$6:$J$92,9,FALSE)="","",(VLOOKUP($B51,'Messieurs NET'!$B$6:$J$92,9,FALSE)))</f>
        <v/>
      </c>
      <c r="V51" s="140" t="str">
        <f t="shared" si="19"/>
        <v/>
      </c>
      <c r="W51" s="76" t="str">
        <f>IF(VLOOKUP($B51,'Messieurs BRUT'!$B$6:$M$92,10,FALSE)="","",(VLOOKUP($B51,'Messieurs BRUT'!$B$6:$M$92,10,FALSE)))</f>
        <v/>
      </c>
      <c r="X51" s="76" t="str">
        <f>IF(VLOOKUP($B51,'Messieurs NET'!$B$6:$M$92,10,FALSE)="","",(VLOOKUP($B51,'Messieurs NET'!$B$6:$M$92,10,FALSE)))</f>
        <v/>
      </c>
      <c r="Y51" s="140" t="str">
        <f t="shared" si="20"/>
        <v/>
      </c>
      <c r="Z51" s="76">
        <f>IF(VLOOKUP($B51,'Messieurs BRUT'!$B$6:$L$92,11,FALSE)="","",(VLOOKUP($B51,'Messieurs BRUT'!$B$6:$L$92,11,FALSE)))</f>
        <v>9</v>
      </c>
      <c r="AA51" s="76">
        <f>IF(VLOOKUP($B51,'Messieurs NET'!$B$6:$L$92,11,FALSE)="","",(VLOOKUP($B51,'Messieurs NET'!$B$6:$L$92,11,FALSE)))</f>
        <v>39</v>
      </c>
      <c r="AB51" s="140">
        <f t="shared" si="21"/>
        <v>48</v>
      </c>
      <c r="AC51" s="76">
        <f>IF(VLOOKUP($B51,'Messieurs BRUT'!$B$6:$M$92,12,FALSE)="","",(VLOOKUP($B51,'Messieurs BRUT'!$B$6:$M$92,12,FALSE)))</f>
        <v>2</v>
      </c>
      <c r="AD51" s="76">
        <f>IF(VLOOKUP($B51,'Messieurs NET'!$B$6:$M$92,12,FALSE)="","",(VLOOKUP($B51,'Messieurs NET'!$B$6:$M$92,12,FALSE)))</f>
        <v>21</v>
      </c>
      <c r="AE51" s="140">
        <f t="shared" si="22"/>
        <v>23</v>
      </c>
      <c r="AF51" s="76">
        <f>IF(VLOOKUP($B51,'Messieurs BRUT'!$B$6:$N$92,13,FALSE)="","",(VLOOKUP($B51,'Messieurs BRUT'!$B$6:$N$92,13,FALSE)))</f>
        <v>5</v>
      </c>
      <c r="AG51" s="76">
        <f>IF(VLOOKUP($B51,'Messieurs NET'!$B$6:$N$92,13,FALSE)="","",(VLOOKUP($B51,'Messieurs NET'!$B$6:$N$92,13,FALSE)))</f>
        <v>28</v>
      </c>
      <c r="AH51" s="140">
        <f t="shared" si="23"/>
        <v>33</v>
      </c>
      <c r="AI51" s="140">
        <f t="shared" si="24"/>
        <v>195</v>
      </c>
      <c r="AJ51" s="141">
        <f t="shared" si="25"/>
        <v>6</v>
      </c>
      <c r="AK51" s="141">
        <f>IF(AJ51&lt;8,0,+SMALL(($G51,$J51,$M51,$P51,$S51,$V51,$Y51,$AB51,$AE51,$AH51),1))</f>
        <v>0</v>
      </c>
      <c r="AL51" s="141">
        <f>IF(AJ51&lt;9,0,+SMALL(($G51,$J51,$M51,$P51,$S51,$V51,$Y51,$AB51,$AE51,$AH51),2))</f>
        <v>0</v>
      </c>
      <c r="AM51" s="141">
        <f>IF(AJ51&lt;10,0,+SMALL(($G51,$J51,$M51,$P51,$S51,$V51,$Y51,$AB51,$AE51,$AH51),3))</f>
        <v>0</v>
      </c>
      <c r="AN51" s="141">
        <f t="shared" si="26"/>
        <v>195</v>
      </c>
      <c r="AO51" s="141">
        <f t="shared" si="27"/>
        <v>45</v>
      </c>
    </row>
    <row r="52" spans="2:41" ht="14.4">
      <c r="B52" s="137" t="s">
        <v>106</v>
      </c>
      <c r="C52" s="138"/>
      <c r="D52" s="142" t="s">
        <v>36</v>
      </c>
      <c r="E52" s="76">
        <f>IF(VLOOKUP($B52,'Messieurs BRUT'!$B$6:$E$92,4,FALSE)="","",(VLOOKUP($B52,'Messieurs BRUT'!$B$6:$E$92,4,FALSE)))</f>
        <v>17</v>
      </c>
      <c r="F52" s="76">
        <f>IF(VLOOKUP($B52,'Messieurs NET'!$B$6:E$92,4,FALSE)="","",(VLOOKUP($B52,'Messieurs NET'!$B$6:$E$92,4,FALSE)))</f>
        <v>29</v>
      </c>
      <c r="G52" s="140">
        <f t="shared" si="14"/>
        <v>46</v>
      </c>
      <c r="H52" s="76">
        <f>IF(VLOOKUP($B52,'Messieurs BRUT'!$B$6:$F$92,5,FALSE)="","",(VLOOKUP($B52,'Messieurs BRUT'!$B$6:$F$92,5,FALSE)))</f>
        <v>14</v>
      </c>
      <c r="I52" s="76">
        <f>IF(VLOOKUP($B52,'Messieurs NET'!$B$6:$F$92,5,FALSE)="","",(VLOOKUP($B52,'Messieurs NET'!$B$6:$F$92,5,FALSE)))</f>
        <v>26</v>
      </c>
      <c r="J52" s="140">
        <f t="shared" si="15"/>
        <v>40</v>
      </c>
      <c r="K52" s="76">
        <f>IF(VLOOKUP($B52,'Messieurs BRUT'!$B$6:$G$92,6,FALSE)="","",(VLOOKUP($B52,'Messieurs BRUT'!$B$6:$G$92,6,FALSE)))</f>
        <v>19</v>
      </c>
      <c r="L52" s="76">
        <f>IF(VLOOKUP($B52,'Messieurs NET'!$B$6:$G$92,6,FALSE)="","",(VLOOKUP($B52,'Messieurs NET'!$B$6:$G$92,6,FALSE)))</f>
        <v>34</v>
      </c>
      <c r="M52" s="140">
        <f t="shared" si="16"/>
        <v>53</v>
      </c>
      <c r="N52" s="76" t="str">
        <f>IF(VLOOKUP($B52,'Messieurs BRUT'!$B$6:$H$92,7,FALSE)="","",(VLOOKUP($B52,'Messieurs BRUT'!$B$6:$H$92,7,FALSE)))</f>
        <v/>
      </c>
      <c r="O52" s="76" t="str">
        <f>IF(VLOOKUP($B52,'Messieurs NET'!$B$6:$H$92,7,FALSE)="","",(VLOOKUP($B52,'Messieurs NET'!$B$6:$H$92,7,FALSE)))</f>
        <v/>
      </c>
      <c r="P52" s="140" t="str">
        <f t="shared" si="17"/>
        <v/>
      </c>
      <c r="Q52" s="76" t="str">
        <f>IF(VLOOKUP($B52,'Messieurs BRUT'!$B$6:$J$92,8,FALSE)="","",(VLOOKUP($B52,'Messieurs BRUT'!$B$6:$J$92,8,FALSE)))</f>
        <v/>
      </c>
      <c r="R52" s="76" t="str">
        <f>IF(VLOOKUP($B52,'Messieurs NET'!$B$6:$J$92,8,FALSE)="","",(VLOOKUP($B52,'Messieurs NET'!$B$6:$J$92,8,FALSE)))</f>
        <v/>
      </c>
      <c r="S52" s="140" t="str">
        <f t="shared" si="18"/>
        <v/>
      </c>
      <c r="T52" s="76" t="str">
        <f>IF(VLOOKUP($B52,'Messieurs BRUT'!$B$6:$J$92,9,FALSE)="","",(VLOOKUP($B52,'Messieurs BRUT'!$B$6:$J$92,9,FALSE)))</f>
        <v/>
      </c>
      <c r="U52" s="76" t="str">
        <f>IF(VLOOKUP($B52,'Messieurs NET'!$B$6:$J$92,9,FALSE)="","",(VLOOKUP($B52,'Messieurs NET'!$B$6:$J$92,9,FALSE)))</f>
        <v/>
      </c>
      <c r="V52" s="140" t="str">
        <f t="shared" si="19"/>
        <v/>
      </c>
      <c r="W52" s="76" t="str">
        <f>IF(VLOOKUP($B52,'Messieurs BRUT'!$B$6:$M$92,10,FALSE)="","",(VLOOKUP($B52,'Messieurs BRUT'!$B$6:$M$92,10,FALSE)))</f>
        <v/>
      </c>
      <c r="X52" s="76" t="str">
        <f>IF(VLOOKUP($B52,'Messieurs NET'!$B$6:$M$92,10,FALSE)="","",(VLOOKUP($B52,'Messieurs NET'!$B$6:$M$92,10,FALSE)))</f>
        <v/>
      </c>
      <c r="Y52" s="140" t="str">
        <f t="shared" si="20"/>
        <v/>
      </c>
      <c r="Z52" s="76" t="str">
        <f>IF(VLOOKUP($B52,'Messieurs BRUT'!$B$6:$L$92,11,FALSE)="","",(VLOOKUP($B52,'Messieurs BRUT'!$B$6:$L$92,11,FALSE)))</f>
        <v/>
      </c>
      <c r="AA52" s="76" t="str">
        <f>IF(VLOOKUP($B52,'Messieurs NET'!$B$6:$L$92,11,FALSE)="","",(VLOOKUP($B52,'Messieurs NET'!$B$6:$L$92,11,FALSE)))</f>
        <v/>
      </c>
      <c r="AB52" s="140" t="str">
        <f t="shared" si="21"/>
        <v/>
      </c>
      <c r="AC52" s="76" t="str">
        <f>IF(VLOOKUP($B52,'Messieurs BRUT'!$B$6:$M$92,12,FALSE)="","",(VLOOKUP($B52,'Messieurs BRUT'!$B$6:$M$92,12,FALSE)))</f>
        <v/>
      </c>
      <c r="AD52" s="76" t="str">
        <f>IF(VLOOKUP($B52,'Messieurs NET'!$B$6:$M$92,12,FALSE)="","",(VLOOKUP($B52,'Messieurs NET'!$B$6:$M$92,12,FALSE)))</f>
        <v/>
      </c>
      <c r="AE52" s="140" t="str">
        <f t="shared" si="22"/>
        <v/>
      </c>
      <c r="AF52" s="76">
        <f>IF(VLOOKUP($B52,'Messieurs BRUT'!$B$6:$N$92,13,FALSE)="","",(VLOOKUP($B52,'Messieurs BRUT'!$B$6:$N$92,13,FALSE)))</f>
        <v>15</v>
      </c>
      <c r="AG52" s="76">
        <f>IF(VLOOKUP($B52,'Messieurs NET'!$B$6:$N$92,13,FALSE)="","",(VLOOKUP($B52,'Messieurs NET'!$B$6:$N$92,13,FALSE)))</f>
        <v>29</v>
      </c>
      <c r="AH52" s="140">
        <f t="shared" si="23"/>
        <v>44</v>
      </c>
      <c r="AI52" s="140">
        <f t="shared" si="24"/>
        <v>183</v>
      </c>
      <c r="AJ52" s="141">
        <f t="shared" si="25"/>
        <v>4</v>
      </c>
      <c r="AK52" s="141">
        <f>IF(AJ52&lt;8,0,+SMALL(($G52,$J52,$M52,$P52,$S52,$V52,$Y52,$AB52,$AE52,$AH52),1))</f>
        <v>0</v>
      </c>
      <c r="AL52" s="141">
        <f>IF(AJ52&lt;9,0,+SMALL(($G52,$J52,$M52,$P52,$S52,$V52,$Y52,$AB52,$AE52,$AH52),2))</f>
        <v>0</v>
      </c>
      <c r="AM52" s="141">
        <f>IF(AJ52&lt;10,0,+SMALL(($G52,$J52,$M52,$P52,$S52,$V52,$Y52,$AB52,$AE52,$AH52),3))</f>
        <v>0</v>
      </c>
      <c r="AN52" s="141">
        <f t="shared" si="26"/>
        <v>183</v>
      </c>
      <c r="AO52" s="141">
        <f t="shared" si="27"/>
        <v>47</v>
      </c>
    </row>
    <row r="53" spans="2:41" ht="14.4">
      <c r="B53" s="137" t="s">
        <v>178</v>
      </c>
      <c r="C53" s="76"/>
      <c r="D53" s="131" t="s">
        <v>36</v>
      </c>
      <c r="E53" s="76" t="str">
        <f>IF(VLOOKUP($B53,'Messieurs BRUT'!$B$6:$E$92,4,FALSE)="","",(VLOOKUP($B53,'Messieurs BRUT'!$B$6:$E$92,4,FALSE)))</f>
        <v/>
      </c>
      <c r="F53" s="76" t="str">
        <f>IF(VLOOKUP($B53,'Messieurs NET'!$B$6:E$92,4,FALSE)="","",(VLOOKUP($B53,'Messieurs NET'!$B$6:$E$92,4,FALSE)))</f>
        <v/>
      </c>
      <c r="G53" s="140" t="str">
        <f t="shared" si="14"/>
        <v/>
      </c>
      <c r="H53" s="76">
        <f>IF(VLOOKUP($B53,'Messieurs BRUT'!$B$6:$F$92,5,FALSE)="","",(VLOOKUP($B53,'Messieurs BRUT'!$B$6:$F$92,5,FALSE)))</f>
        <v>12</v>
      </c>
      <c r="I53" s="76">
        <f>IF(VLOOKUP($B53,'Messieurs NET'!$B$6:$F$92,5,FALSE)="","",(VLOOKUP($B53,'Messieurs NET'!$B$6:$F$92,5,FALSE)))</f>
        <v>25</v>
      </c>
      <c r="J53" s="140">
        <f t="shared" si="15"/>
        <v>37</v>
      </c>
      <c r="K53" s="76" t="str">
        <f>IF(VLOOKUP($B53,'Messieurs BRUT'!$B$6:$G$92,6,FALSE)="","",(VLOOKUP($B53,'Messieurs BRUT'!$B$6:$G$92,6,FALSE)))</f>
        <v/>
      </c>
      <c r="L53" s="76" t="str">
        <f>IF(VLOOKUP($B53,'Messieurs NET'!$B$6:$G$92,6,FALSE)="","",(VLOOKUP($B53,'Messieurs NET'!$B$6:$G$92,6,FALSE)))</f>
        <v/>
      </c>
      <c r="M53" s="140" t="str">
        <f t="shared" si="16"/>
        <v/>
      </c>
      <c r="N53" s="76" t="str">
        <f>IF(VLOOKUP($B53,'Messieurs BRUT'!$B$6:$H$92,7,FALSE)="","",(VLOOKUP($B53,'Messieurs BRUT'!$B$6:$H$92,7,FALSE)))</f>
        <v/>
      </c>
      <c r="O53" s="76" t="str">
        <f>IF(VLOOKUP($B53,'Messieurs NET'!$B$6:$H$92,7,FALSE)="","",(VLOOKUP($B53,'Messieurs NET'!$B$6:$H$92,7,FALSE)))</f>
        <v/>
      </c>
      <c r="P53" s="140" t="str">
        <f t="shared" si="17"/>
        <v/>
      </c>
      <c r="Q53" s="76">
        <f>IF(VLOOKUP($B53,'Messieurs BRUT'!$B$6:$J$92,8,FALSE)="","",(VLOOKUP($B53,'Messieurs BRUT'!$B$6:$J$92,8,FALSE)))</f>
        <v>21</v>
      </c>
      <c r="R53" s="76">
        <f>IF(VLOOKUP($B53,'Messieurs NET'!$B$6:$J$92,8,FALSE)="","",(VLOOKUP($B53,'Messieurs NET'!$B$6:$J$92,8,FALSE)))</f>
        <v>34</v>
      </c>
      <c r="S53" s="140">
        <f t="shared" si="18"/>
        <v>55</v>
      </c>
      <c r="T53" s="76" t="str">
        <f>IF(VLOOKUP($B53,'Messieurs BRUT'!$B$6:$J$92,9,FALSE)="","",(VLOOKUP($B53,'Messieurs BRUT'!$B$6:$J$92,9,FALSE)))</f>
        <v/>
      </c>
      <c r="U53" s="76" t="str">
        <f>IF(VLOOKUP($B53,'Messieurs NET'!$B$6:$J$92,9,FALSE)="","",(VLOOKUP($B53,'Messieurs NET'!$B$6:$J$92,9,FALSE)))</f>
        <v/>
      </c>
      <c r="V53" s="140" t="str">
        <f t="shared" si="19"/>
        <v/>
      </c>
      <c r="W53" s="76" t="str">
        <f>IF(VLOOKUP($B53,'Messieurs BRUT'!$B$6:$M$92,10,FALSE)="","",(VLOOKUP($B53,'Messieurs BRUT'!$B$6:$M$92,10,FALSE)))</f>
        <v/>
      </c>
      <c r="X53" s="76" t="str">
        <f>IF(VLOOKUP($B53,'Messieurs NET'!$B$6:$M$92,10,FALSE)="","",(VLOOKUP($B53,'Messieurs NET'!$B$6:$M$92,10,FALSE)))</f>
        <v/>
      </c>
      <c r="Y53" s="140" t="str">
        <f t="shared" si="20"/>
        <v/>
      </c>
      <c r="Z53" s="76">
        <f>IF(VLOOKUP($B53,'Messieurs BRUT'!$B$6:$L$92,11,FALSE)="","",(VLOOKUP($B53,'Messieurs BRUT'!$B$6:$L$92,11,FALSE)))</f>
        <v>12</v>
      </c>
      <c r="AA53" s="76">
        <f>IF(VLOOKUP($B53,'Messieurs NET'!$B$6:$L$92,11,FALSE)="","",(VLOOKUP($B53,'Messieurs NET'!$B$6:$L$92,11,FALSE)))</f>
        <v>24</v>
      </c>
      <c r="AB53" s="140">
        <f t="shared" si="21"/>
        <v>36</v>
      </c>
      <c r="AC53" s="76" t="str">
        <f>IF(VLOOKUP($B53,'Messieurs BRUT'!$B$6:$M$92,12,FALSE)="","",(VLOOKUP($B53,'Messieurs BRUT'!$B$6:$M$92,12,FALSE)))</f>
        <v/>
      </c>
      <c r="AD53" s="76" t="str">
        <f>IF(VLOOKUP($B53,'Messieurs NET'!$B$6:$M$92,12,FALSE)="","",(VLOOKUP($B53,'Messieurs NET'!$B$6:$M$92,12,FALSE)))</f>
        <v/>
      </c>
      <c r="AE53" s="140" t="str">
        <f t="shared" si="22"/>
        <v/>
      </c>
      <c r="AF53" s="76">
        <f>IF(VLOOKUP($B53,'Messieurs BRUT'!$B$6:$N$92,13,FALSE)="","",(VLOOKUP($B53,'Messieurs BRUT'!$B$6:$N$92,13,FALSE)))</f>
        <v>20</v>
      </c>
      <c r="AG53" s="76">
        <f>IF(VLOOKUP($B53,'Messieurs NET'!$B$6:$N$92,13,FALSE)="","",(VLOOKUP($B53,'Messieurs NET'!$B$6:$N$92,13,FALSE)))</f>
        <v>32</v>
      </c>
      <c r="AH53" s="140">
        <f t="shared" si="23"/>
        <v>52</v>
      </c>
      <c r="AI53" s="140">
        <f t="shared" si="24"/>
        <v>180</v>
      </c>
      <c r="AJ53" s="141">
        <f t="shared" si="25"/>
        <v>4</v>
      </c>
      <c r="AK53" s="141">
        <f>IF(AJ53&lt;8,0,+SMALL(($G53,$J53,$M53,$P53,$S53,$V53,$Y53,$AB53,$AE53,$AH53),1))</f>
        <v>0</v>
      </c>
      <c r="AL53" s="141">
        <f>IF(AJ53&lt;9,0,+SMALL(($G53,$J53,$M53,$P53,$S53,$V53,$Y53,$AB53,$AE53,$AH53),2))</f>
        <v>0</v>
      </c>
      <c r="AM53" s="141">
        <f>IF(AJ53&lt;10,0,+SMALL(($G53,$J53,$M53,$P53,$S53,$V53,$Y53,$AB53,$AE53,$AH53),3))</f>
        <v>0</v>
      </c>
      <c r="AN53" s="141">
        <f t="shared" si="26"/>
        <v>180</v>
      </c>
      <c r="AO53" s="141">
        <f t="shared" si="27"/>
        <v>48</v>
      </c>
    </row>
    <row r="54" spans="2:41" ht="14.4">
      <c r="B54" s="137" t="s">
        <v>119</v>
      </c>
      <c r="C54" s="138"/>
      <c r="D54" s="146" t="s">
        <v>26</v>
      </c>
      <c r="E54" s="76">
        <f>IF(VLOOKUP($B54,'Messieurs BRUT'!$B$6:$E$92,4,FALSE)="","",(VLOOKUP($B54,'Messieurs BRUT'!$B$6:$E$92,4,FALSE)))</f>
        <v>12</v>
      </c>
      <c r="F54" s="76">
        <f>IF(VLOOKUP($B54,'Messieurs NET'!$B$6:E$92,4,FALSE)="","",(VLOOKUP($B54,'Messieurs NET'!$B$6:$E$92,4,FALSE)))</f>
        <v>30</v>
      </c>
      <c r="G54" s="140">
        <f t="shared" si="14"/>
        <v>42</v>
      </c>
      <c r="H54" s="76" t="str">
        <f>IF(VLOOKUP($B54,'Messieurs BRUT'!$B$6:$F$92,5,FALSE)="","",(VLOOKUP($B54,'Messieurs BRUT'!$B$6:$F$92,5,FALSE)))</f>
        <v/>
      </c>
      <c r="I54" s="76" t="str">
        <f>IF(VLOOKUP($B54,'Messieurs NET'!$B$6:$F$92,5,FALSE)="","",(VLOOKUP($B54,'Messieurs NET'!$B$6:$F$92,5,FALSE)))</f>
        <v/>
      </c>
      <c r="J54" s="140" t="str">
        <f t="shared" si="15"/>
        <v/>
      </c>
      <c r="K54" s="76" t="str">
        <f>IF(VLOOKUP($B54,'Messieurs BRUT'!$B$6:$G$92,6,FALSE)="","",(VLOOKUP($B54,'Messieurs BRUT'!$B$6:$G$92,6,FALSE)))</f>
        <v/>
      </c>
      <c r="L54" s="76" t="str">
        <f>IF(VLOOKUP($B54,'Messieurs NET'!$B$6:$G$92,6,FALSE)="","",(VLOOKUP($B54,'Messieurs NET'!$B$6:$G$92,6,FALSE)))</f>
        <v/>
      </c>
      <c r="M54" s="140" t="str">
        <f t="shared" si="16"/>
        <v/>
      </c>
      <c r="N54" s="76" t="str">
        <f>IF(VLOOKUP($B54,'Messieurs BRUT'!$B$6:$H$92,7,FALSE)="","",(VLOOKUP($B54,'Messieurs BRUT'!$B$6:$H$92,7,FALSE)))</f>
        <v/>
      </c>
      <c r="O54" s="76" t="str">
        <f>IF(VLOOKUP($B54,'Messieurs NET'!$B$6:$H$92,7,FALSE)="","",(VLOOKUP($B54,'Messieurs NET'!$B$6:$H$92,7,FALSE)))</f>
        <v/>
      </c>
      <c r="P54" s="140" t="str">
        <f t="shared" si="17"/>
        <v/>
      </c>
      <c r="Q54" s="76" t="str">
        <f>IF(VLOOKUP($B54,'Messieurs BRUT'!$B$6:$J$92,8,FALSE)="","",(VLOOKUP($B54,'Messieurs BRUT'!$B$6:$J$92,8,FALSE)))</f>
        <v/>
      </c>
      <c r="R54" s="76" t="str">
        <f>IF(VLOOKUP($B54,'Messieurs NET'!$B$6:$J$92,8,FALSE)="","",(VLOOKUP($B54,'Messieurs NET'!$B$6:$J$92,8,FALSE)))</f>
        <v/>
      </c>
      <c r="S54" s="140" t="str">
        <f t="shared" si="18"/>
        <v/>
      </c>
      <c r="T54" s="76" t="str">
        <f>IF(VLOOKUP($B54,'Messieurs BRUT'!$B$6:$J$92,9,FALSE)="","",(VLOOKUP($B54,'Messieurs BRUT'!$B$6:$J$92,9,FALSE)))</f>
        <v/>
      </c>
      <c r="U54" s="76" t="str">
        <f>IF(VLOOKUP($B54,'Messieurs NET'!$B$6:$J$92,9,FALSE)="","",(VLOOKUP($B54,'Messieurs NET'!$B$6:$J$92,9,FALSE)))</f>
        <v/>
      </c>
      <c r="V54" s="140" t="str">
        <f t="shared" si="19"/>
        <v/>
      </c>
      <c r="W54" s="76" t="str">
        <f>IF(VLOOKUP($B54,'Messieurs BRUT'!$B$6:$M$92,10,FALSE)="","",(VLOOKUP($B54,'Messieurs BRUT'!$B$6:$M$92,10,FALSE)))</f>
        <v/>
      </c>
      <c r="X54" s="76" t="str">
        <f>IF(VLOOKUP($B54,'Messieurs NET'!$B$6:$M$92,10,FALSE)="","",(VLOOKUP($B54,'Messieurs NET'!$B$6:$M$92,10,FALSE)))</f>
        <v/>
      </c>
      <c r="Y54" s="140" t="str">
        <f t="shared" si="20"/>
        <v/>
      </c>
      <c r="Z54" s="76">
        <f>IF(VLOOKUP($B54,'Messieurs BRUT'!$B$6:$L$92,11,FALSE)="","",(VLOOKUP($B54,'Messieurs BRUT'!$B$6:$L$92,11,FALSE)))</f>
        <v>10</v>
      </c>
      <c r="AA54" s="76">
        <f>IF(VLOOKUP($B54,'Messieurs NET'!$B$6:$L$92,11,FALSE)="","",(VLOOKUP($B54,'Messieurs NET'!$B$6:$L$92,11,FALSE)))</f>
        <v>32</v>
      </c>
      <c r="AB54" s="140">
        <f t="shared" si="21"/>
        <v>42</v>
      </c>
      <c r="AC54" s="76">
        <f>IF(VLOOKUP($B54,'Messieurs BRUT'!$B$6:$M$92,12,FALSE)="","",(VLOOKUP($B54,'Messieurs BRUT'!$B$6:$M$92,12,FALSE)))</f>
        <v>11</v>
      </c>
      <c r="AD54" s="76">
        <f>IF(VLOOKUP($B54,'Messieurs NET'!$B$6:$M$92,12,FALSE)="","",(VLOOKUP($B54,'Messieurs NET'!$B$6:$M$92,12,FALSE)))</f>
        <v>34</v>
      </c>
      <c r="AE54" s="140">
        <f t="shared" si="22"/>
        <v>45</v>
      </c>
      <c r="AF54" s="76">
        <f>IF(VLOOKUP($B54,'Messieurs BRUT'!$B$6:$N$92,13,FALSE)="","",(VLOOKUP($B54,'Messieurs BRUT'!$B$6:$N$92,13,FALSE)))</f>
        <v>12</v>
      </c>
      <c r="AG54" s="76">
        <f>IF(VLOOKUP($B54,'Messieurs NET'!$B$6:$N$92,13,FALSE)="","",(VLOOKUP($B54,'Messieurs NET'!$B$6:$N$92,13,FALSE)))</f>
        <v>31</v>
      </c>
      <c r="AH54" s="140">
        <f t="shared" si="23"/>
        <v>43</v>
      </c>
      <c r="AI54" s="140">
        <f t="shared" si="24"/>
        <v>172</v>
      </c>
      <c r="AJ54" s="141">
        <f t="shared" si="25"/>
        <v>4</v>
      </c>
      <c r="AK54" s="141">
        <f>IF(AJ54&lt;8,0,+SMALL(($G54,$J54,$M54,$P54,$S54,$V54,$Y54,$AB54,$AE54,$AH54),1))</f>
        <v>0</v>
      </c>
      <c r="AL54" s="141">
        <f>IF(AJ54&lt;9,0,+SMALL(($G54,$J54,$M54,$P54,$S54,$V54,$Y54,$AB54,$AE54,$AH54),2))</f>
        <v>0</v>
      </c>
      <c r="AM54" s="141">
        <f>IF(AJ54&lt;10,0,+SMALL(($G54,$J54,$M54,$P54,$S54,$V54,$Y54,$AB54,$AE54,$AH54),3))</f>
        <v>0</v>
      </c>
      <c r="AN54" s="141">
        <f t="shared" si="26"/>
        <v>172</v>
      </c>
      <c r="AO54" s="141">
        <f t="shared" si="27"/>
        <v>49</v>
      </c>
    </row>
    <row r="55" spans="2:41" ht="14.4">
      <c r="B55" s="137" t="s">
        <v>57</v>
      </c>
      <c r="C55" s="138"/>
      <c r="D55" s="147" t="s">
        <v>230</v>
      </c>
      <c r="E55" s="76">
        <f>IF(VLOOKUP($B55,'Messieurs BRUT'!$B$6:$E$92,4,FALSE)="","",(VLOOKUP($B55,'Messieurs BRUT'!$B$6:$E$92,4,FALSE)))</f>
        <v>11</v>
      </c>
      <c r="F55" s="76">
        <f>IF(VLOOKUP($B55,'Messieurs NET'!$B$6:E$92,4,FALSE)="","",(VLOOKUP($B55,'Messieurs NET'!$B$6:$E$92,4,FALSE)))</f>
        <v>25</v>
      </c>
      <c r="G55" s="140">
        <f t="shared" si="14"/>
        <v>36</v>
      </c>
      <c r="H55" s="76" t="str">
        <f>IF(VLOOKUP($B55,'Messieurs BRUT'!$B$6:$F$92,5,FALSE)="","",(VLOOKUP($B55,'Messieurs BRUT'!$B$6:$F$92,5,FALSE)))</f>
        <v/>
      </c>
      <c r="I55" s="76" t="str">
        <f>IF(VLOOKUP($B55,'Messieurs NET'!$B$6:$F$92,5,FALSE)="","",(VLOOKUP($B55,'Messieurs NET'!$B$6:$F$92,5,FALSE)))</f>
        <v/>
      </c>
      <c r="J55" s="140" t="str">
        <f t="shared" si="15"/>
        <v/>
      </c>
      <c r="K55" s="76">
        <f>IF(VLOOKUP($B55,'Messieurs BRUT'!$B$6:$G$92,6,FALSE)="","",(VLOOKUP($B55,'Messieurs BRUT'!$B$6:$G$92,6,FALSE)))</f>
        <v>13</v>
      </c>
      <c r="L55" s="76">
        <f>IF(VLOOKUP($B55,'Messieurs NET'!$B$6:$G$92,6,FALSE)="","",(VLOOKUP($B55,'Messieurs NET'!$B$6:$G$92,6,FALSE)))</f>
        <v>31</v>
      </c>
      <c r="M55" s="140">
        <f t="shared" si="16"/>
        <v>44</v>
      </c>
      <c r="N55" s="76" t="str">
        <f>IF(VLOOKUP($B55,'Messieurs BRUT'!$B$6:$H$92,7,FALSE)="","",(VLOOKUP($B55,'Messieurs BRUT'!$B$6:$H$92,7,FALSE)))</f>
        <v/>
      </c>
      <c r="O55" s="76" t="str">
        <f>IF(VLOOKUP($B55,'Messieurs NET'!$B$6:$H$92,7,FALSE)="","",(VLOOKUP($B55,'Messieurs NET'!$B$6:$H$92,7,FALSE)))</f>
        <v/>
      </c>
      <c r="P55" s="140" t="str">
        <f t="shared" si="17"/>
        <v/>
      </c>
      <c r="Q55" s="76">
        <f>IF(VLOOKUP($B55,'Messieurs BRUT'!$B$6:$J$92,8,FALSE)="","",(VLOOKUP($B55,'Messieurs BRUT'!$B$6:$J$92,8,FALSE)))</f>
        <v>12</v>
      </c>
      <c r="R55" s="76">
        <f>IF(VLOOKUP($B55,'Messieurs NET'!$B$6:$J$92,8,FALSE)="","",(VLOOKUP($B55,'Messieurs NET'!$B$6:$J$92,8,FALSE)))</f>
        <v>30</v>
      </c>
      <c r="S55" s="140">
        <f t="shared" si="18"/>
        <v>42</v>
      </c>
      <c r="T55" s="76" t="str">
        <f>IF(VLOOKUP($B55,'Messieurs BRUT'!$B$6:$J$92,9,FALSE)="","",(VLOOKUP($B55,'Messieurs BRUT'!$B$6:$J$92,9,FALSE)))</f>
        <v/>
      </c>
      <c r="U55" s="76" t="str">
        <f>IF(VLOOKUP($B55,'Messieurs NET'!$B$6:$J$92,9,FALSE)="","",(VLOOKUP($B55,'Messieurs NET'!$B$6:$J$92,9,FALSE)))</f>
        <v/>
      </c>
      <c r="V55" s="140" t="str">
        <f t="shared" si="19"/>
        <v/>
      </c>
      <c r="W55" s="76" t="str">
        <f>IF(VLOOKUP($B55,'Messieurs BRUT'!$B$6:$M$92,10,FALSE)="","",(VLOOKUP($B55,'Messieurs BRUT'!$B$6:$M$92,10,FALSE)))</f>
        <v/>
      </c>
      <c r="X55" s="76" t="str">
        <f>IF(VLOOKUP($B55,'Messieurs NET'!$B$6:$M$92,10,FALSE)="","",(VLOOKUP($B55,'Messieurs NET'!$B$6:$M$92,10,FALSE)))</f>
        <v/>
      </c>
      <c r="Y55" s="140" t="str">
        <f t="shared" si="20"/>
        <v/>
      </c>
      <c r="Z55" s="76" t="str">
        <f>IF(VLOOKUP($B55,'Messieurs BRUT'!$B$6:$L$92,11,FALSE)="","",(VLOOKUP($B55,'Messieurs BRUT'!$B$6:$L$92,11,FALSE)))</f>
        <v/>
      </c>
      <c r="AA55" s="76" t="str">
        <f>IF(VLOOKUP($B55,'Messieurs NET'!$B$6:$L$92,11,FALSE)="","",(VLOOKUP($B55,'Messieurs NET'!$B$6:$L$92,11,FALSE)))</f>
        <v/>
      </c>
      <c r="AB55" s="140" t="str">
        <f t="shared" si="21"/>
        <v/>
      </c>
      <c r="AC55" s="76" t="str">
        <f>IF(VLOOKUP($B55,'Messieurs BRUT'!$B$6:$M$92,12,FALSE)="","",(VLOOKUP($B55,'Messieurs BRUT'!$B$6:$M$92,12,FALSE)))</f>
        <v/>
      </c>
      <c r="AD55" s="76" t="str">
        <f>IF(VLOOKUP($B55,'Messieurs NET'!$B$6:$M$92,12,FALSE)="","",(VLOOKUP($B55,'Messieurs NET'!$B$6:$M$92,12,FALSE)))</f>
        <v/>
      </c>
      <c r="AE55" s="140" t="str">
        <f t="shared" si="22"/>
        <v/>
      </c>
      <c r="AF55" s="76">
        <f>IF(VLOOKUP($B55,'Messieurs BRUT'!$B$6:$N$92,13,FALSE)="","",(VLOOKUP($B55,'Messieurs BRUT'!$B$6:$N$92,13,FALSE)))</f>
        <v>15</v>
      </c>
      <c r="AG55" s="76">
        <f>IF(VLOOKUP($B55,'Messieurs NET'!$B$6:$N$92,13,FALSE)="","",(VLOOKUP($B55,'Messieurs NET'!$B$6:$N$92,13,FALSE)))</f>
        <v>34</v>
      </c>
      <c r="AH55" s="140">
        <f t="shared" si="23"/>
        <v>49</v>
      </c>
      <c r="AI55" s="140">
        <f t="shared" si="24"/>
        <v>171</v>
      </c>
      <c r="AJ55" s="141">
        <f t="shared" si="25"/>
        <v>4</v>
      </c>
      <c r="AK55" s="141">
        <f>IF(AJ55&lt;8,0,+SMALL(($G55,$J55,$M55,$P55,$S55,$V55,$Y55,$AB55,$AE55,$AH55),1))</f>
        <v>0</v>
      </c>
      <c r="AL55" s="141">
        <f>IF(AJ55&lt;9,0,+SMALL(($G55,$J55,$M55,$P55,$S55,$V55,$Y55,$AB55,$AE55,$AH55),2))</f>
        <v>0</v>
      </c>
      <c r="AM55" s="141">
        <f>IF(AJ55&lt;10,0,+SMALL(($G55,$J55,$M55,$P55,$S55,$V55,$Y55,$AB55,$AE55,$AH55),3))</f>
        <v>0</v>
      </c>
      <c r="AN55" s="141">
        <f t="shared" si="26"/>
        <v>171</v>
      </c>
      <c r="AO55" s="141">
        <f t="shared" si="27"/>
        <v>50</v>
      </c>
    </row>
    <row r="56" spans="2:41" ht="14.4">
      <c r="B56" s="137" t="s">
        <v>224</v>
      </c>
      <c r="C56" s="76"/>
      <c r="D56" s="161" t="s">
        <v>210</v>
      </c>
      <c r="E56" s="76" t="str">
        <f>IF(VLOOKUP($B56,'Messieurs BRUT'!$B$6:$E$92,4,FALSE)="","",(VLOOKUP($B56,'Messieurs BRUT'!$B$6:$E$92,4,FALSE)))</f>
        <v/>
      </c>
      <c r="F56" s="76" t="str">
        <f>IF(VLOOKUP($B56,'Messieurs NET'!$B$6:E$92,4,FALSE)="","",(VLOOKUP($B56,'Messieurs NET'!$B$6:$E$92,4,FALSE)))</f>
        <v/>
      </c>
      <c r="G56" s="140" t="str">
        <f t="shared" si="14"/>
        <v/>
      </c>
      <c r="H56" s="76" t="str">
        <f>IF(VLOOKUP($B56,'Messieurs BRUT'!$B$6:$F$92,5,FALSE)="","",(VLOOKUP($B56,'Messieurs BRUT'!$B$6:$F$92,5,FALSE)))</f>
        <v/>
      </c>
      <c r="I56" s="76" t="str">
        <f>IF(VLOOKUP($B56,'Messieurs NET'!$B$6:$F$92,5,FALSE)="","",(VLOOKUP($B56,'Messieurs NET'!$B$6:$F$92,5,FALSE)))</f>
        <v/>
      </c>
      <c r="J56" s="140" t="str">
        <f t="shared" si="15"/>
        <v/>
      </c>
      <c r="K56" s="76" t="str">
        <f>IF(VLOOKUP($B56,'Messieurs BRUT'!$B$6:$G$92,6,FALSE)="","",(VLOOKUP($B56,'Messieurs BRUT'!$B$6:$G$92,6,FALSE)))</f>
        <v/>
      </c>
      <c r="L56" s="76" t="str">
        <f>IF(VLOOKUP($B56,'Messieurs NET'!$B$6:$G$92,6,FALSE)="","",(VLOOKUP($B56,'Messieurs NET'!$B$6:$G$92,6,FALSE)))</f>
        <v/>
      </c>
      <c r="M56" s="140" t="str">
        <f t="shared" si="16"/>
        <v/>
      </c>
      <c r="N56" s="76">
        <f>IF(VLOOKUP($B56,'Messieurs BRUT'!$B$6:$H$92,7,FALSE)="","",(VLOOKUP($B56,'Messieurs BRUT'!$B$6:$H$92,7,FALSE)))</f>
        <v>8</v>
      </c>
      <c r="O56" s="76">
        <f>IF(VLOOKUP($B56,'Messieurs NET'!$B$6:$H$92,7,FALSE)="","",(VLOOKUP($B56,'Messieurs NET'!$B$6:$H$92,7,FALSE)))</f>
        <v>28</v>
      </c>
      <c r="P56" s="140">
        <f t="shared" si="17"/>
        <v>36</v>
      </c>
      <c r="Q56" s="76" t="str">
        <f>IF(VLOOKUP($B56,'Messieurs BRUT'!$B$6:$J$92,8,FALSE)="","",(VLOOKUP($B56,'Messieurs BRUT'!$B$6:$J$92,8,FALSE)))</f>
        <v/>
      </c>
      <c r="R56" s="76" t="str">
        <f>IF(VLOOKUP($B56,'Messieurs NET'!$B$6:$J$92,8,FALSE)="","",(VLOOKUP($B56,'Messieurs NET'!$B$6:$J$92,8,FALSE)))</f>
        <v/>
      </c>
      <c r="S56" s="140" t="str">
        <f t="shared" si="18"/>
        <v/>
      </c>
      <c r="T56" s="76" t="str">
        <f>IF(VLOOKUP($B56,'Messieurs BRUT'!$B$6:$J$92,9,FALSE)="","",(VLOOKUP($B56,'Messieurs BRUT'!$B$6:$J$92,9,FALSE)))</f>
        <v/>
      </c>
      <c r="U56" s="76" t="str">
        <f>IF(VLOOKUP($B56,'Messieurs NET'!$B$6:$J$92,9,FALSE)="","",(VLOOKUP($B56,'Messieurs NET'!$B$6:$J$92,9,FALSE)))</f>
        <v/>
      </c>
      <c r="V56" s="140" t="str">
        <f t="shared" si="19"/>
        <v/>
      </c>
      <c r="W56" s="76" t="str">
        <f>IF(VLOOKUP($B56,'Messieurs BRUT'!$B$6:$M$92,10,FALSE)="","",(VLOOKUP($B56,'Messieurs BRUT'!$B$6:$M$92,10,FALSE)))</f>
        <v/>
      </c>
      <c r="X56" s="76" t="str">
        <f>IF(VLOOKUP($B56,'Messieurs NET'!$B$6:$M$92,10,FALSE)="","",(VLOOKUP($B56,'Messieurs NET'!$B$6:$M$92,10,FALSE)))</f>
        <v/>
      </c>
      <c r="Y56" s="140" t="str">
        <f t="shared" si="20"/>
        <v/>
      </c>
      <c r="Z56" s="76">
        <f>IF(VLOOKUP($B56,'Messieurs BRUT'!$B$6:$L$92,11,FALSE)="","",(VLOOKUP($B56,'Messieurs BRUT'!$B$6:$L$92,11,FALSE)))</f>
        <v>7</v>
      </c>
      <c r="AA56" s="76">
        <f>IF(VLOOKUP($B56,'Messieurs NET'!$B$6:$L$92,11,FALSE)="","",(VLOOKUP($B56,'Messieurs NET'!$B$6:$L$92,11,FALSE)))</f>
        <v>28</v>
      </c>
      <c r="AB56" s="140">
        <f t="shared" si="21"/>
        <v>35</v>
      </c>
      <c r="AC56" s="76">
        <f>IF(VLOOKUP($B56,'Messieurs BRUT'!$B$6:$M$92,12,FALSE)="","",(VLOOKUP($B56,'Messieurs BRUT'!$B$6:$M$92,12,FALSE)))</f>
        <v>13</v>
      </c>
      <c r="AD56" s="76">
        <f>IF(VLOOKUP($B56,'Messieurs NET'!$B$6:$M$92,12,FALSE)="","",(VLOOKUP($B56,'Messieurs NET'!$B$6:$M$92,12,FALSE)))</f>
        <v>32</v>
      </c>
      <c r="AE56" s="140">
        <f t="shared" si="22"/>
        <v>45</v>
      </c>
      <c r="AF56" s="76">
        <f>IF(VLOOKUP($B56,'Messieurs BRUT'!$B$6:$N$92,13,FALSE)="","",(VLOOKUP($B56,'Messieurs BRUT'!$B$6:$N$92,13,FALSE)))</f>
        <v>11</v>
      </c>
      <c r="AG56" s="76">
        <f>IF(VLOOKUP($B56,'Messieurs NET'!$B$6:$N$92,13,FALSE)="","",(VLOOKUP($B56,'Messieurs NET'!$B$6:$N$92,13,FALSE)))</f>
        <v>34</v>
      </c>
      <c r="AH56" s="140">
        <f t="shared" si="23"/>
        <v>45</v>
      </c>
      <c r="AI56" s="140">
        <f t="shared" si="24"/>
        <v>161</v>
      </c>
      <c r="AJ56" s="141">
        <f t="shared" si="25"/>
        <v>4</v>
      </c>
      <c r="AK56" s="141">
        <f>IF(AJ56&lt;8,0,+SMALL(($G56,$J56,$M56,$P56,$S56,$V56,$Y56,$AB56,$AE56,$AH56),1))</f>
        <v>0</v>
      </c>
      <c r="AL56" s="141">
        <f>IF(AJ56&lt;9,0,+SMALL(($G56,$J56,$M56,$P56,$S56,$V56,$Y56,$AB56,$AE56,$AH56),2))</f>
        <v>0</v>
      </c>
      <c r="AM56" s="141">
        <f>IF(AJ56&lt;10,0,+SMALL(($G56,$J56,$M56,$P56,$S56,$V56,$Y56,$AB56,$AE56,$AH56),3))</f>
        <v>0</v>
      </c>
      <c r="AN56" s="141">
        <f t="shared" si="26"/>
        <v>161</v>
      </c>
      <c r="AO56" s="141">
        <f t="shared" si="27"/>
        <v>51</v>
      </c>
    </row>
    <row r="57" spans="2:41" ht="14.4">
      <c r="B57" s="137" t="s">
        <v>113</v>
      </c>
      <c r="C57" s="138"/>
      <c r="D57" s="143" t="s">
        <v>81</v>
      </c>
      <c r="E57" s="76">
        <f>IF(VLOOKUP($B57,'Messieurs BRUT'!$B$6:$E$92,4,FALSE)="","",(VLOOKUP($B57,'Messieurs BRUT'!$B$6:$E$92,4,FALSE)))</f>
        <v>6</v>
      </c>
      <c r="F57" s="76">
        <f>IF(VLOOKUP($B57,'Messieurs NET'!$B$6:E$92,4,FALSE)="","",(VLOOKUP($B57,'Messieurs NET'!$B$6:$E$92,4,FALSE)))</f>
        <v>26</v>
      </c>
      <c r="G57" s="140">
        <f t="shared" si="14"/>
        <v>32</v>
      </c>
      <c r="H57" s="76">
        <f>IF(VLOOKUP($B57,'Messieurs BRUT'!$B$6:$F$92,5,FALSE)="","",(VLOOKUP($B57,'Messieurs BRUT'!$B$6:$F$92,5,FALSE)))</f>
        <v>6</v>
      </c>
      <c r="I57" s="76">
        <f>IF(VLOOKUP($B57,'Messieurs NET'!$B$6:$F$92,5,FALSE)="","",(VLOOKUP($B57,'Messieurs NET'!$B$6:$F$92,5,FALSE)))</f>
        <v>25</v>
      </c>
      <c r="J57" s="140">
        <f t="shared" si="15"/>
        <v>31</v>
      </c>
      <c r="K57" s="76" t="str">
        <f>IF(VLOOKUP($B57,'Messieurs BRUT'!$B$6:$G$92,6,FALSE)="","",(VLOOKUP($B57,'Messieurs BRUT'!$B$6:$G$92,6,FALSE)))</f>
        <v/>
      </c>
      <c r="L57" s="76" t="str">
        <f>IF(VLOOKUP($B57,'Messieurs NET'!$B$6:$G$92,6,FALSE)="","",(VLOOKUP($B57,'Messieurs NET'!$B$6:$G$92,6,FALSE)))</f>
        <v/>
      </c>
      <c r="M57" s="140" t="str">
        <f t="shared" si="16"/>
        <v/>
      </c>
      <c r="N57" s="76" t="str">
        <f>IF(VLOOKUP($B57,'Messieurs BRUT'!$B$6:$H$92,7,FALSE)="","",(VLOOKUP($B57,'Messieurs BRUT'!$B$6:$H$92,7,FALSE)))</f>
        <v/>
      </c>
      <c r="O57" s="76" t="str">
        <f>IF(VLOOKUP($B57,'Messieurs NET'!$B$6:$H$92,7,FALSE)="","",(VLOOKUP($B57,'Messieurs NET'!$B$6:$H$92,7,FALSE)))</f>
        <v/>
      </c>
      <c r="P57" s="140" t="str">
        <f t="shared" si="17"/>
        <v/>
      </c>
      <c r="Q57" s="76" t="str">
        <f>IF(VLOOKUP($B57,'Messieurs BRUT'!$B$6:$J$92,8,FALSE)="","",(VLOOKUP($B57,'Messieurs BRUT'!$B$6:$J$92,8,FALSE)))</f>
        <v/>
      </c>
      <c r="R57" s="76" t="str">
        <f>IF(VLOOKUP($B57,'Messieurs NET'!$B$6:$J$92,8,FALSE)="","",(VLOOKUP($B57,'Messieurs NET'!$B$6:$J$92,8,FALSE)))</f>
        <v/>
      </c>
      <c r="S57" s="140" t="str">
        <f t="shared" si="18"/>
        <v/>
      </c>
      <c r="T57" s="76">
        <f>IF(VLOOKUP($B57,'Messieurs BRUT'!$B$6:$J$92,9,FALSE)="","",(VLOOKUP($B57,'Messieurs BRUT'!$B$6:$J$92,9,FALSE)))</f>
        <v>4</v>
      </c>
      <c r="U57" s="76">
        <f>IF(VLOOKUP($B57,'Messieurs NET'!$B$6:$J$92,9,FALSE)="","",(VLOOKUP($B57,'Messieurs NET'!$B$6:$J$92,9,FALSE)))</f>
        <v>23</v>
      </c>
      <c r="V57" s="140">
        <f t="shared" si="19"/>
        <v>27</v>
      </c>
      <c r="W57" s="76">
        <f>IF(VLOOKUP($B57,'Messieurs BRUT'!$B$6:$M$92,10,FALSE)="","",(VLOOKUP($B57,'Messieurs BRUT'!$B$6:$M$92,10,FALSE)))</f>
        <v>9</v>
      </c>
      <c r="X57" s="76">
        <f>IF(VLOOKUP($B57,'Messieurs NET'!$B$6:$M$92,10,FALSE)="","",(VLOOKUP($B57,'Messieurs NET'!$B$6:$M$92,10,FALSE)))</f>
        <v>30</v>
      </c>
      <c r="Y57" s="140">
        <f t="shared" si="20"/>
        <v>39</v>
      </c>
      <c r="Z57" s="76">
        <f>IF(VLOOKUP($B57,'Messieurs BRUT'!$B$6:$L$92,11,FALSE)="","",(VLOOKUP($B57,'Messieurs BRUT'!$B$6:$L$92,11,FALSE)))</f>
        <v>4</v>
      </c>
      <c r="AA57" s="76">
        <f>IF(VLOOKUP($B57,'Messieurs NET'!$B$6:$L$92,11,FALSE)="","",(VLOOKUP($B57,'Messieurs NET'!$B$6:$L$92,11,FALSE)))</f>
        <v>25</v>
      </c>
      <c r="AB57" s="140">
        <f t="shared" si="21"/>
        <v>29</v>
      </c>
      <c r="AC57" s="76" t="str">
        <f>IF(VLOOKUP($B57,'Messieurs BRUT'!$B$6:$M$92,12,FALSE)="","",(VLOOKUP($B57,'Messieurs BRUT'!$B$6:$M$92,12,FALSE)))</f>
        <v/>
      </c>
      <c r="AD57" s="76" t="str">
        <f>IF(VLOOKUP($B57,'Messieurs NET'!$B$6:$M$92,12,FALSE)="","",(VLOOKUP($B57,'Messieurs NET'!$B$6:$M$92,12,FALSE)))</f>
        <v/>
      </c>
      <c r="AE57" s="140" t="str">
        <f t="shared" si="22"/>
        <v/>
      </c>
      <c r="AF57" s="76" t="str">
        <f>IF(VLOOKUP($B57,'Messieurs BRUT'!$B$6:$N$92,13,FALSE)="","",(VLOOKUP($B57,'Messieurs BRUT'!$B$6:$N$92,13,FALSE)))</f>
        <v/>
      </c>
      <c r="AG57" s="76" t="str">
        <f>IF(VLOOKUP($B57,'Messieurs NET'!$B$6:$N$92,13,FALSE)="","",(VLOOKUP($B57,'Messieurs NET'!$B$6:$N$92,13,FALSE)))</f>
        <v/>
      </c>
      <c r="AH57" s="140" t="str">
        <f t="shared" si="23"/>
        <v/>
      </c>
      <c r="AI57" s="140">
        <f t="shared" si="24"/>
        <v>158</v>
      </c>
      <c r="AJ57" s="141">
        <f t="shared" si="25"/>
        <v>5</v>
      </c>
      <c r="AK57" s="141">
        <f>IF(AJ57&lt;8,0,+SMALL(($G57,$J57,$M57,$P57,$S57,$V57,$Y57,$AB57,$AE57,$AH57),1))</f>
        <v>0</v>
      </c>
      <c r="AL57" s="141">
        <f>IF(AJ57&lt;9,0,+SMALL(($G57,$J57,$M57,$P57,$S57,$V57,$Y57,$AB57,$AE57,$AH57),2))</f>
        <v>0</v>
      </c>
      <c r="AM57" s="141">
        <f>IF(AJ57&lt;10,0,+SMALL(($G57,$J57,$M57,$P57,$S57,$V57,$Y57,$AB57,$AE57,$AH57),3))</f>
        <v>0</v>
      </c>
      <c r="AN57" s="141">
        <f t="shared" si="26"/>
        <v>158</v>
      </c>
      <c r="AO57" s="141">
        <f t="shared" si="27"/>
        <v>52</v>
      </c>
    </row>
    <row r="58" spans="2:41" ht="14.4">
      <c r="B58" s="137" t="s">
        <v>117</v>
      </c>
      <c r="C58" s="138"/>
      <c r="D58" s="146" t="s">
        <v>26</v>
      </c>
      <c r="E58" s="76">
        <f>IF(VLOOKUP($B58,'Messieurs BRUT'!$B$6:$E$92,4,FALSE)="","",(VLOOKUP($B58,'Messieurs BRUT'!$B$6:$E$92,4,FALSE)))</f>
        <v>20</v>
      </c>
      <c r="F58" s="76">
        <f>IF(VLOOKUP($B58,'Messieurs NET'!$B$6:E$92,4,FALSE)="","",(VLOOKUP($B58,'Messieurs NET'!$B$6:$E$92,4,FALSE)))</f>
        <v>32</v>
      </c>
      <c r="G58" s="140">
        <f t="shared" si="14"/>
        <v>52</v>
      </c>
      <c r="H58" s="76">
        <f>IF(VLOOKUP($B58,'Messieurs BRUT'!$B$6:$F$92,5,FALSE)="","",(VLOOKUP($B58,'Messieurs BRUT'!$B$6:$F$92,5,FALSE)))</f>
        <v>18</v>
      </c>
      <c r="I58" s="76">
        <f>IF(VLOOKUP($B58,'Messieurs NET'!$B$6:$F$92,5,FALSE)="","",(VLOOKUP($B58,'Messieurs NET'!$B$6:$F$92,5,FALSE)))</f>
        <v>30</v>
      </c>
      <c r="J58" s="140">
        <f t="shared" si="15"/>
        <v>48</v>
      </c>
      <c r="K58" s="76" t="str">
        <f>IF(VLOOKUP($B58,'Messieurs BRUT'!$B$6:$G$92,6,FALSE)="","",(VLOOKUP($B58,'Messieurs BRUT'!$B$6:$G$92,6,FALSE)))</f>
        <v/>
      </c>
      <c r="L58" s="76" t="str">
        <f>IF(VLOOKUP($B58,'Messieurs NET'!$B$6:$G$92,6,FALSE)="","",(VLOOKUP($B58,'Messieurs NET'!$B$6:$G$92,6,FALSE)))</f>
        <v/>
      </c>
      <c r="M58" s="140" t="str">
        <f t="shared" si="16"/>
        <v/>
      </c>
      <c r="N58" s="76" t="str">
        <f>IF(VLOOKUP($B58,'Messieurs BRUT'!$B$6:$H$92,7,FALSE)="","",(VLOOKUP($B58,'Messieurs BRUT'!$B$6:$H$92,7,FALSE)))</f>
        <v/>
      </c>
      <c r="O58" s="76" t="str">
        <f>IF(VLOOKUP($B58,'Messieurs NET'!$B$6:$H$92,7,FALSE)="","",(VLOOKUP($B58,'Messieurs NET'!$B$6:$H$92,7,FALSE)))</f>
        <v/>
      </c>
      <c r="P58" s="140" t="str">
        <f t="shared" si="17"/>
        <v/>
      </c>
      <c r="Q58" s="76" t="str">
        <f>IF(VLOOKUP($B58,'Messieurs BRUT'!$B$6:$J$92,8,FALSE)="","",(VLOOKUP($B58,'Messieurs BRUT'!$B$6:$J$92,8,FALSE)))</f>
        <v/>
      </c>
      <c r="R58" s="76" t="str">
        <f>IF(VLOOKUP($B58,'Messieurs NET'!$B$6:$J$92,8,FALSE)="","",(VLOOKUP($B58,'Messieurs NET'!$B$6:$J$92,8,FALSE)))</f>
        <v/>
      </c>
      <c r="S58" s="140" t="str">
        <f t="shared" si="18"/>
        <v/>
      </c>
      <c r="T58" s="76" t="str">
        <f>IF(VLOOKUP($B58,'Messieurs BRUT'!$B$6:$J$92,9,FALSE)="","",(VLOOKUP($B58,'Messieurs BRUT'!$B$6:$J$92,9,FALSE)))</f>
        <v/>
      </c>
      <c r="U58" s="76" t="str">
        <f>IF(VLOOKUP($B58,'Messieurs NET'!$B$6:$J$92,9,FALSE)="","",(VLOOKUP($B58,'Messieurs NET'!$B$6:$J$92,9,FALSE)))</f>
        <v/>
      </c>
      <c r="V58" s="140" t="str">
        <f t="shared" si="19"/>
        <v/>
      </c>
      <c r="W58" s="76" t="str">
        <f>IF(VLOOKUP($B58,'Messieurs BRUT'!$B$6:$M$92,10,FALSE)="","",(VLOOKUP($B58,'Messieurs BRUT'!$B$6:$M$92,10,FALSE)))</f>
        <v/>
      </c>
      <c r="X58" s="76" t="str">
        <f>IF(VLOOKUP($B58,'Messieurs NET'!$B$6:$M$92,10,FALSE)="","",(VLOOKUP($B58,'Messieurs NET'!$B$6:$M$92,10,FALSE)))</f>
        <v/>
      </c>
      <c r="Y58" s="140" t="str">
        <f t="shared" si="20"/>
        <v/>
      </c>
      <c r="Z58" s="76" t="str">
        <f>IF(VLOOKUP($B58,'Messieurs BRUT'!$B$6:$L$92,11,FALSE)="","",(VLOOKUP($B58,'Messieurs BRUT'!$B$6:$L$92,11,FALSE)))</f>
        <v/>
      </c>
      <c r="AA58" s="76" t="str">
        <f>IF(VLOOKUP($B58,'Messieurs NET'!$B$6:$L$92,11,FALSE)="","",(VLOOKUP($B58,'Messieurs NET'!$B$6:$L$92,11,FALSE)))</f>
        <v/>
      </c>
      <c r="AB58" s="140" t="str">
        <f t="shared" si="21"/>
        <v/>
      </c>
      <c r="AC58" s="76">
        <f>IF(VLOOKUP($B58,'Messieurs BRUT'!$B$6:$M$92,12,FALSE)="","",(VLOOKUP($B58,'Messieurs BRUT'!$B$6:$M$92,12,FALSE)))</f>
        <v>20</v>
      </c>
      <c r="AD58" s="76">
        <f>IF(VLOOKUP($B58,'Messieurs NET'!$B$6:$M$92,12,FALSE)="","",(VLOOKUP($B58,'Messieurs NET'!$B$6:$M$92,12,FALSE)))</f>
        <v>33</v>
      </c>
      <c r="AE58" s="140">
        <f t="shared" si="22"/>
        <v>53</v>
      </c>
      <c r="AF58" s="76" t="str">
        <f>IF(VLOOKUP($B58,'Messieurs BRUT'!$B$6:$N$92,13,FALSE)="","",(VLOOKUP($B58,'Messieurs BRUT'!$B$6:$N$92,13,FALSE)))</f>
        <v/>
      </c>
      <c r="AG58" s="76" t="str">
        <f>IF(VLOOKUP($B58,'Messieurs NET'!$B$6:$N$92,13,FALSE)="","",(VLOOKUP($B58,'Messieurs NET'!$B$6:$N$92,13,FALSE)))</f>
        <v/>
      </c>
      <c r="AH58" s="140" t="str">
        <f t="shared" si="23"/>
        <v/>
      </c>
      <c r="AI58" s="140">
        <f t="shared" si="24"/>
        <v>153</v>
      </c>
      <c r="AJ58" s="141">
        <f t="shared" si="25"/>
        <v>3</v>
      </c>
      <c r="AK58" s="141">
        <f>IF(AJ58&lt;8,0,+SMALL(($G58,$J58,$M58,$P58,$S58,$V58,$Y58,$AB58,$AE58,$AH58),1))</f>
        <v>0</v>
      </c>
      <c r="AL58" s="141">
        <f>IF(AJ58&lt;9,0,+SMALL(($G58,$J58,$M58,$P58,$S58,$V58,$Y58,$AB58,$AE58,$AH58),2))</f>
        <v>0</v>
      </c>
      <c r="AM58" s="141">
        <f>IF(AJ58&lt;10,0,+SMALL(($G58,$J58,$M58,$P58,$S58,$V58,$Y58,$AB58,$AE58,$AH58),3))</f>
        <v>0</v>
      </c>
      <c r="AN58" s="141">
        <f t="shared" si="26"/>
        <v>153</v>
      </c>
      <c r="AO58" s="141">
        <f t="shared" si="27"/>
        <v>53</v>
      </c>
    </row>
    <row r="59" spans="2:41" ht="14.4">
      <c r="B59" s="137" t="s">
        <v>121</v>
      </c>
      <c r="C59" s="138"/>
      <c r="D59" s="145" t="s">
        <v>84</v>
      </c>
      <c r="E59" s="76">
        <f>IF(VLOOKUP($B59,'Messieurs BRUT'!$B$6:$E$92,4,FALSE)="","",(VLOOKUP($B59,'Messieurs BRUT'!$B$6:$E$92,4,FALSE)))</f>
        <v>8</v>
      </c>
      <c r="F59" s="76">
        <f>IF(VLOOKUP($B59,'Messieurs NET'!$B$6:E$92,4,FALSE)="","",(VLOOKUP($B59,'Messieurs NET'!$B$6:$E$92,4,FALSE)))</f>
        <v>31</v>
      </c>
      <c r="G59" s="140">
        <f t="shared" si="14"/>
        <v>39</v>
      </c>
      <c r="H59" s="76">
        <f>IF(VLOOKUP($B59,'Messieurs BRUT'!$B$6:$F$92,5,FALSE)="","",(VLOOKUP($B59,'Messieurs BRUT'!$B$6:$F$92,5,FALSE)))</f>
        <v>5</v>
      </c>
      <c r="I59" s="76">
        <f>IF(VLOOKUP($B59,'Messieurs NET'!$B$6:$F$92,5,FALSE)="","",(VLOOKUP($B59,'Messieurs NET'!$B$6:$F$92,5,FALSE)))</f>
        <v>29</v>
      </c>
      <c r="J59" s="140">
        <f t="shared" si="15"/>
        <v>34</v>
      </c>
      <c r="K59" s="76" t="str">
        <f>IF(VLOOKUP($B59,'Messieurs BRUT'!$B$6:$G$92,6,FALSE)="","",(VLOOKUP($B59,'Messieurs BRUT'!$B$6:$G$92,6,FALSE)))</f>
        <v/>
      </c>
      <c r="L59" s="76" t="str">
        <f>IF(VLOOKUP($B59,'Messieurs NET'!$B$6:$G$92,6,FALSE)="","",(VLOOKUP($B59,'Messieurs NET'!$B$6:$G$92,6,FALSE)))</f>
        <v/>
      </c>
      <c r="M59" s="140" t="str">
        <f t="shared" si="16"/>
        <v/>
      </c>
      <c r="N59" s="76" t="str">
        <f>IF(VLOOKUP($B59,'Messieurs BRUT'!$B$6:$H$92,7,FALSE)="","",(VLOOKUP($B59,'Messieurs BRUT'!$B$6:$H$92,7,FALSE)))</f>
        <v/>
      </c>
      <c r="O59" s="76" t="str">
        <f>IF(VLOOKUP($B59,'Messieurs NET'!$B$6:$H$92,7,FALSE)="","",(VLOOKUP($B59,'Messieurs NET'!$B$6:$H$92,7,FALSE)))</f>
        <v/>
      </c>
      <c r="P59" s="140" t="str">
        <f t="shared" si="17"/>
        <v/>
      </c>
      <c r="Q59" s="76" t="str">
        <f>IF(VLOOKUP($B59,'Messieurs BRUT'!$B$6:$J$92,8,FALSE)="","",(VLOOKUP($B59,'Messieurs BRUT'!$B$6:$J$92,8,FALSE)))</f>
        <v/>
      </c>
      <c r="R59" s="76" t="str">
        <f>IF(VLOOKUP($B59,'Messieurs NET'!$B$6:$J$92,8,FALSE)="","",(VLOOKUP($B59,'Messieurs NET'!$B$6:$J$92,8,FALSE)))</f>
        <v/>
      </c>
      <c r="S59" s="140" t="str">
        <f t="shared" si="18"/>
        <v/>
      </c>
      <c r="T59" s="76" t="str">
        <f>IF(VLOOKUP($B59,'Messieurs BRUT'!$B$6:$J$92,9,FALSE)="","",(VLOOKUP($B59,'Messieurs BRUT'!$B$6:$J$92,9,FALSE)))</f>
        <v/>
      </c>
      <c r="U59" s="76" t="str">
        <f>IF(VLOOKUP($B59,'Messieurs NET'!$B$6:$J$92,9,FALSE)="","",(VLOOKUP($B59,'Messieurs NET'!$B$6:$J$92,9,FALSE)))</f>
        <v/>
      </c>
      <c r="V59" s="140" t="str">
        <f t="shared" si="19"/>
        <v/>
      </c>
      <c r="W59" s="76" t="str">
        <f>IF(VLOOKUP($B59,'Messieurs BRUT'!$B$6:$M$92,10,FALSE)="","",(VLOOKUP($B59,'Messieurs BRUT'!$B$6:$M$92,10,FALSE)))</f>
        <v/>
      </c>
      <c r="X59" s="76" t="str">
        <f>IF(VLOOKUP($B59,'Messieurs NET'!$B$6:$M$92,10,FALSE)="","",(VLOOKUP($B59,'Messieurs NET'!$B$6:$M$92,10,FALSE)))</f>
        <v/>
      </c>
      <c r="Y59" s="140" t="str">
        <f t="shared" si="20"/>
        <v/>
      </c>
      <c r="Z59" s="76" t="str">
        <f>IF(VLOOKUP($B59,'Messieurs BRUT'!$B$6:$L$92,11,FALSE)="","",(VLOOKUP($B59,'Messieurs BRUT'!$B$6:$L$92,11,FALSE)))</f>
        <v/>
      </c>
      <c r="AA59" s="76" t="str">
        <f>IF(VLOOKUP($B59,'Messieurs NET'!$B$6:$L$92,11,FALSE)="","",(VLOOKUP($B59,'Messieurs NET'!$B$6:$L$92,11,FALSE)))</f>
        <v/>
      </c>
      <c r="AB59" s="140" t="str">
        <f t="shared" si="21"/>
        <v/>
      </c>
      <c r="AC59" s="76">
        <f>IF(VLOOKUP($B59,'Messieurs BRUT'!$B$6:$M$92,12,FALSE)="","",(VLOOKUP($B59,'Messieurs BRUT'!$B$6:$M$92,12,FALSE)))</f>
        <v>4</v>
      </c>
      <c r="AD59" s="76">
        <f>IF(VLOOKUP($B59,'Messieurs NET'!$B$6:$M$92,12,FALSE)="","",(VLOOKUP($B59,'Messieurs NET'!$B$6:$M$92,12,FALSE)))</f>
        <v>24</v>
      </c>
      <c r="AE59" s="140">
        <f t="shared" si="22"/>
        <v>28</v>
      </c>
      <c r="AF59" s="76">
        <f>IF(VLOOKUP($B59,'Messieurs BRUT'!$B$6:$N$92,13,FALSE)="","",(VLOOKUP($B59,'Messieurs BRUT'!$B$6:$N$92,13,FALSE)))</f>
        <v>13</v>
      </c>
      <c r="AG59" s="76">
        <f>IF(VLOOKUP($B59,'Messieurs NET'!$B$6:$N$92,13,FALSE)="","",(VLOOKUP($B59,'Messieurs NET'!$B$6:$N$92,13,FALSE)))</f>
        <v>34</v>
      </c>
      <c r="AH59" s="140">
        <f t="shared" si="23"/>
        <v>47</v>
      </c>
      <c r="AI59" s="140">
        <f t="shared" si="24"/>
        <v>148</v>
      </c>
      <c r="AJ59" s="141">
        <f t="shared" si="25"/>
        <v>4</v>
      </c>
      <c r="AK59" s="141">
        <f>IF(AJ59&lt;8,0,+SMALL(($G59,$J59,$M59,$P59,$S59,$V59,$Y59,$AB59,$AE59,$AH59),1))</f>
        <v>0</v>
      </c>
      <c r="AL59" s="141">
        <f>IF(AJ59&lt;9,0,+SMALL(($G59,$J59,$M59,$P59,$S59,$V59,$Y59,$AB59,$AE59,$AH59),2))</f>
        <v>0</v>
      </c>
      <c r="AM59" s="141">
        <f>IF(AJ59&lt;10,0,+SMALL(($G59,$J59,$M59,$P59,$S59,$V59,$Y59,$AB59,$AE59,$AH59),3))</f>
        <v>0</v>
      </c>
      <c r="AN59" s="141">
        <f t="shared" si="26"/>
        <v>148</v>
      </c>
      <c r="AO59" s="141">
        <f t="shared" si="27"/>
        <v>54</v>
      </c>
    </row>
    <row r="60" spans="2:41" ht="14.4">
      <c r="B60" s="137" t="s">
        <v>223</v>
      </c>
      <c r="C60" s="76"/>
      <c r="D60" s="161" t="s">
        <v>210</v>
      </c>
      <c r="E60" s="76" t="str">
        <f>IF(VLOOKUP($B60,'Messieurs BRUT'!$B$6:$E$92,4,FALSE)="","",(VLOOKUP($B60,'Messieurs BRUT'!$B$6:$E$92,4,FALSE)))</f>
        <v/>
      </c>
      <c r="F60" s="76" t="str">
        <f>IF(VLOOKUP($B60,'Messieurs NET'!$B$6:E$92,4,FALSE)="","",(VLOOKUP($B60,'Messieurs NET'!$B$6:$E$92,4,FALSE)))</f>
        <v/>
      </c>
      <c r="G60" s="140" t="str">
        <f t="shared" si="14"/>
        <v/>
      </c>
      <c r="H60" s="76" t="str">
        <f>IF(VLOOKUP($B60,'Messieurs BRUT'!$B$6:$F$92,5,FALSE)="","",(VLOOKUP($B60,'Messieurs BRUT'!$B$6:$F$92,5,FALSE)))</f>
        <v/>
      </c>
      <c r="I60" s="76" t="str">
        <f>IF(VLOOKUP($B60,'Messieurs NET'!$B$6:$F$92,5,FALSE)="","",(VLOOKUP($B60,'Messieurs NET'!$B$6:$F$92,5,FALSE)))</f>
        <v/>
      </c>
      <c r="J60" s="140" t="str">
        <f t="shared" si="15"/>
        <v/>
      </c>
      <c r="K60" s="76" t="str">
        <f>IF(VLOOKUP($B60,'Messieurs BRUT'!$B$6:$G$92,6,FALSE)="","",(VLOOKUP($B60,'Messieurs BRUT'!$B$6:$G$92,6,FALSE)))</f>
        <v/>
      </c>
      <c r="L60" s="76" t="str">
        <f>IF(VLOOKUP($B60,'Messieurs NET'!$B$6:$G$92,6,FALSE)="","",(VLOOKUP($B60,'Messieurs NET'!$B$6:$G$92,6,FALSE)))</f>
        <v/>
      </c>
      <c r="M60" s="140" t="str">
        <f t="shared" si="16"/>
        <v/>
      </c>
      <c r="N60" s="76" t="str">
        <f>IF(VLOOKUP($B60,'Messieurs BRUT'!$B$6:$H$92,7,FALSE)="","",(VLOOKUP($B60,'Messieurs BRUT'!$B$6:$H$92,7,FALSE)))</f>
        <v/>
      </c>
      <c r="O60" s="76" t="str">
        <f>IF(VLOOKUP($B60,'Messieurs NET'!$B$6:$H$92,7,FALSE)="","",(VLOOKUP($B60,'Messieurs NET'!$B$6:$H$92,7,FALSE)))</f>
        <v/>
      </c>
      <c r="P60" s="140" t="str">
        <f t="shared" si="17"/>
        <v/>
      </c>
      <c r="Q60" s="76" t="str">
        <f>IF(VLOOKUP($B60,'Messieurs BRUT'!$B$6:$J$92,8,FALSE)="","",(VLOOKUP($B60,'Messieurs BRUT'!$B$6:$J$92,8,FALSE)))</f>
        <v/>
      </c>
      <c r="R60" s="76" t="str">
        <f>IF(VLOOKUP($B60,'Messieurs NET'!$B$6:$J$92,8,FALSE)="","",(VLOOKUP($B60,'Messieurs NET'!$B$6:$J$92,8,FALSE)))</f>
        <v/>
      </c>
      <c r="S60" s="140" t="str">
        <f t="shared" si="18"/>
        <v/>
      </c>
      <c r="T60" s="76" t="str">
        <f>IF(VLOOKUP($B60,'Messieurs BRUT'!$B$6:$J$92,9,FALSE)="","",(VLOOKUP($B60,'Messieurs BRUT'!$B$6:$J$92,9,FALSE)))</f>
        <v/>
      </c>
      <c r="U60" s="76" t="str">
        <f>IF(VLOOKUP($B60,'Messieurs NET'!$B$6:$J$92,9,FALSE)="","",(VLOOKUP($B60,'Messieurs NET'!$B$6:$J$92,9,FALSE)))</f>
        <v/>
      </c>
      <c r="V60" s="140" t="str">
        <f t="shared" si="19"/>
        <v/>
      </c>
      <c r="W60" s="76" t="str">
        <f>IF(VLOOKUP($B60,'Messieurs BRUT'!$B$6:$M$92,10,FALSE)="","",(VLOOKUP($B60,'Messieurs BRUT'!$B$6:$M$92,10,FALSE)))</f>
        <v/>
      </c>
      <c r="X60" s="76" t="str">
        <f>IF(VLOOKUP($B60,'Messieurs NET'!$B$6:$M$92,10,FALSE)="","",(VLOOKUP($B60,'Messieurs NET'!$B$6:$M$92,10,FALSE)))</f>
        <v/>
      </c>
      <c r="Y60" s="140" t="str">
        <f t="shared" si="20"/>
        <v/>
      </c>
      <c r="Z60" s="76">
        <f>IF(VLOOKUP($B60,'Messieurs BRUT'!$B$6:$L$92,11,FALSE)="","",(VLOOKUP($B60,'Messieurs BRUT'!$B$6:$L$92,11,FALSE)))</f>
        <v>14</v>
      </c>
      <c r="AA60" s="76">
        <f>IF(VLOOKUP($B60,'Messieurs NET'!$B$6:$L$92,11,FALSE)="","",(VLOOKUP($B60,'Messieurs NET'!$B$6:$L$92,11,FALSE)))</f>
        <v>33</v>
      </c>
      <c r="AB60" s="140">
        <f t="shared" si="21"/>
        <v>47</v>
      </c>
      <c r="AC60" s="76">
        <f>IF(VLOOKUP($B60,'Messieurs BRUT'!$B$6:$M$92,12,FALSE)="","",(VLOOKUP($B60,'Messieurs BRUT'!$B$6:$M$92,12,FALSE)))</f>
        <v>14</v>
      </c>
      <c r="AD60" s="76">
        <f>IF(VLOOKUP($B60,'Messieurs NET'!$B$6:$M$92,12,FALSE)="","",(VLOOKUP($B60,'Messieurs NET'!$B$6:$M$92,12,FALSE)))</f>
        <v>35</v>
      </c>
      <c r="AE60" s="140">
        <f t="shared" si="22"/>
        <v>49</v>
      </c>
      <c r="AF60" s="76">
        <f>IF(VLOOKUP($B60,'Messieurs BRUT'!$B$6:$N$92,13,FALSE)="","",(VLOOKUP($B60,'Messieurs BRUT'!$B$6:$N$92,13,FALSE)))</f>
        <v>14</v>
      </c>
      <c r="AG60" s="76">
        <f>IF(VLOOKUP($B60,'Messieurs NET'!$B$6:$N$92,13,FALSE)="","",(VLOOKUP($B60,'Messieurs NET'!$B$6:$N$92,13,FALSE)))</f>
        <v>37</v>
      </c>
      <c r="AH60" s="140">
        <f t="shared" si="23"/>
        <v>51</v>
      </c>
      <c r="AI60" s="140">
        <f t="shared" si="24"/>
        <v>147</v>
      </c>
      <c r="AJ60" s="141">
        <f t="shared" si="25"/>
        <v>3</v>
      </c>
      <c r="AK60" s="141">
        <f>IF(AJ60&lt;8,0,+SMALL(($G60,$J60,$M60,$P60,$S60,$V60,$Y60,$AB60,$AE60,$AH60),1))</f>
        <v>0</v>
      </c>
      <c r="AL60" s="141">
        <f>IF(AJ60&lt;9,0,+SMALL(($G60,$J60,$M60,$P60,$S60,$V60,$Y60,$AB60,$AE60,$AH60),2))</f>
        <v>0</v>
      </c>
      <c r="AM60" s="141">
        <f>IF(AJ60&lt;10,0,+SMALL(($G60,$J60,$M60,$P60,$S60,$V60,$Y60,$AB60,$AE60,$AH60),3))</f>
        <v>0</v>
      </c>
      <c r="AN60" s="141">
        <f t="shared" si="26"/>
        <v>147</v>
      </c>
      <c r="AO60" s="141">
        <f t="shared" si="27"/>
        <v>55</v>
      </c>
    </row>
    <row r="61" spans="2:41" ht="14.4">
      <c r="B61" s="137" t="s">
        <v>225</v>
      </c>
      <c r="C61" s="76"/>
      <c r="D61" s="161" t="s">
        <v>210</v>
      </c>
      <c r="E61" s="76" t="str">
        <f>IF(VLOOKUP($B61,'Messieurs BRUT'!$B$6:$E$92,4,FALSE)="","",(VLOOKUP($B61,'Messieurs BRUT'!$B$6:$E$92,4,FALSE)))</f>
        <v/>
      </c>
      <c r="F61" s="76" t="str">
        <f>IF(VLOOKUP($B61,'Messieurs NET'!$B$6:E$92,4,FALSE)="","",(VLOOKUP($B61,'Messieurs NET'!$B$6:$E$92,4,FALSE)))</f>
        <v/>
      </c>
      <c r="G61" s="140" t="str">
        <f t="shared" si="14"/>
        <v/>
      </c>
      <c r="H61" s="76" t="str">
        <f>IF(VLOOKUP($B61,'Messieurs BRUT'!$B$6:$F$92,5,FALSE)="","",(VLOOKUP($B61,'Messieurs BRUT'!$B$6:$F$92,5,FALSE)))</f>
        <v/>
      </c>
      <c r="I61" s="76" t="str">
        <f>IF(VLOOKUP($B61,'Messieurs NET'!$B$6:$F$92,5,FALSE)="","",(VLOOKUP($B61,'Messieurs NET'!$B$6:$F$92,5,FALSE)))</f>
        <v/>
      </c>
      <c r="J61" s="140" t="str">
        <f t="shared" si="15"/>
        <v/>
      </c>
      <c r="K61" s="76" t="str">
        <f>IF(VLOOKUP($B61,'Messieurs BRUT'!$B$6:$G$92,6,FALSE)="","",(VLOOKUP($B61,'Messieurs BRUT'!$B$6:$G$92,6,FALSE)))</f>
        <v/>
      </c>
      <c r="L61" s="76" t="str">
        <f>IF(VLOOKUP($B61,'Messieurs NET'!$B$6:$G$92,6,FALSE)="","",(VLOOKUP($B61,'Messieurs NET'!$B$6:$G$92,6,FALSE)))</f>
        <v/>
      </c>
      <c r="M61" s="140" t="str">
        <f t="shared" si="16"/>
        <v/>
      </c>
      <c r="N61" s="76" t="str">
        <f>IF(VLOOKUP($B61,'Messieurs BRUT'!$B$6:$H$92,7,FALSE)="","",(VLOOKUP($B61,'Messieurs BRUT'!$B$6:$H$92,7,FALSE)))</f>
        <v/>
      </c>
      <c r="O61" s="76" t="str">
        <f>IF(VLOOKUP($B61,'Messieurs NET'!$B$6:$H$92,7,FALSE)="","",(VLOOKUP($B61,'Messieurs NET'!$B$6:$H$92,7,FALSE)))</f>
        <v/>
      </c>
      <c r="P61" s="140" t="str">
        <f t="shared" si="17"/>
        <v/>
      </c>
      <c r="Q61" s="76" t="str">
        <f>IF(VLOOKUP($B61,'Messieurs BRUT'!$B$6:$J$92,8,FALSE)="","",(VLOOKUP($B61,'Messieurs BRUT'!$B$6:$J$92,8,FALSE)))</f>
        <v/>
      </c>
      <c r="R61" s="76" t="str">
        <f>IF(VLOOKUP($B61,'Messieurs NET'!$B$6:$J$92,8,FALSE)="","",(VLOOKUP($B61,'Messieurs NET'!$B$6:$J$92,8,FALSE)))</f>
        <v/>
      </c>
      <c r="S61" s="140" t="str">
        <f t="shared" si="18"/>
        <v/>
      </c>
      <c r="T61" s="76" t="str">
        <f>IF(VLOOKUP($B61,'Messieurs BRUT'!$B$6:$J$92,9,FALSE)="","",(VLOOKUP($B61,'Messieurs BRUT'!$B$6:$J$92,9,FALSE)))</f>
        <v/>
      </c>
      <c r="U61" s="76" t="str">
        <f>IF(VLOOKUP($B61,'Messieurs NET'!$B$6:$J$92,9,FALSE)="","",(VLOOKUP($B61,'Messieurs NET'!$B$6:$J$92,9,FALSE)))</f>
        <v/>
      </c>
      <c r="V61" s="140" t="str">
        <f t="shared" si="19"/>
        <v/>
      </c>
      <c r="W61" s="76" t="str">
        <f>IF(VLOOKUP($B61,'Messieurs BRUT'!$B$6:$M$92,10,FALSE)="","",(VLOOKUP($B61,'Messieurs BRUT'!$B$6:$M$92,10,FALSE)))</f>
        <v/>
      </c>
      <c r="X61" s="76" t="str">
        <f>IF(VLOOKUP($B61,'Messieurs NET'!$B$6:$M$92,10,FALSE)="","",(VLOOKUP($B61,'Messieurs NET'!$B$6:$M$92,10,FALSE)))</f>
        <v/>
      </c>
      <c r="Y61" s="140" t="str">
        <f t="shared" si="20"/>
        <v/>
      </c>
      <c r="Z61" s="76">
        <f>IF(VLOOKUP($B61,'Messieurs BRUT'!$B$6:$L$92,11,FALSE)="","",(VLOOKUP($B61,'Messieurs BRUT'!$B$6:$L$92,11,FALSE)))</f>
        <v>13</v>
      </c>
      <c r="AA61" s="76">
        <f>IF(VLOOKUP($B61,'Messieurs NET'!$B$6:$L$92,11,FALSE)="","",(VLOOKUP($B61,'Messieurs NET'!$B$6:$L$92,11,FALSE)))</f>
        <v>39</v>
      </c>
      <c r="AB61" s="140">
        <f t="shared" si="21"/>
        <v>52</v>
      </c>
      <c r="AC61" s="76">
        <f>IF(VLOOKUP($B61,'Messieurs BRUT'!$B$6:$M$92,12,FALSE)="","",(VLOOKUP($B61,'Messieurs BRUT'!$B$6:$M$92,12,FALSE)))</f>
        <v>8</v>
      </c>
      <c r="AD61" s="76">
        <f>IF(VLOOKUP($B61,'Messieurs NET'!$B$6:$M$92,12,FALSE)="","",(VLOOKUP($B61,'Messieurs NET'!$B$6:$M$92,12,FALSE)))</f>
        <v>30</v>
      </c>
      <c r="AE61" s="140">
        <f t="shared" si="22"/>
        <v>38</v>
      </c>
      <c r="AF61" s="76">
        <f>IF(VLOOKUP($B61,'Messieurs BRUT'!$B$6:$N$92,13,FALSE)="","",(VLOOKUP($B61,'Messieurs BRUT'!$B$6:$N$92,13,FALSE)))</f>
        <v>15</v>
      </c>
      <c r="AG61" s="76">
        <f>IF(VLOOKUP($B61,'Messieurs NET'!$B$6:$N$92,13,FALSE)="","",(VLOOKUP($B61,'Messieurs NET'!$B$6:$N$92,13,FALSE)))</f>
        <v>40</v>
      </c>
      <c r="AH61" s="140">
        <f t="shared" si="23"/>
        <v>55</v>
      </c>
      <c r="AI61" s="140">
        <f t="shared" si="24"/>
        <v>145</v>
      </c>
      <c r="AJ61" s="141">
        <f t="shared" si="25"/>
        <v>3</v>
      </c>
      <c r="AK61" s="141">
        <f>IF(AJ61&lt;8,0,+SMALL(($G61,$J61,$M61,$P61,$S61,$V61,$Y61,$AB61,$AE61,$AH61),1))</f>
        <v>0</v>
      </c>
      <c r="AL61" s="141">
        <f>IF(AJ61&lt;9,0,+SMALL(($G61,$J61,$M61,$P61,$S61,$V61,$Y61,$AB61,$AE61,$AH61),2))</f>
        <v>0</v>
      </c>
      <c r="AM61" s="141">
        <f>IF(AJ61&lt;10,0,+SMALL(($G61,$J61,$M61,$P61,$S61,$V61,$Y61,$AB61,$AE61,$AH61),3))</f>
        <v>0</v>
      </c>
      <c r="AN61" s="141">
        <f t="shared" si="26"/>
        <v>145</v>
      </c>
      <c r="AO61" s="141">
        <f t="shared" si="27"/>
        <v>56</v>
      </c>
    </row>
    <row r="62" spans="2:41" ht="14.4">
      <c r="B62" s="137" t="s">
        <v>177</v>
      </c>
      <c r="C62" s="76"/>
      <c r="D62" s="129" t="s">
        <v>5</v>
      </c>
      <c r="E62" s="76" t="str">
        <f>IF(VLOOKUP($B62,'Messieurs BRUT'!$B$6:$E$92,4,FALSE)="","",(VLOOKUP($B62,'Messieurs BRUT'!$B$6:$E$92,4,FALSE)))</f>
        <v/>
      </c>
      <c r="F62" s="76" t="str">
        <f>IF(VLOOKUP($B62,'Messieurs NET'!$B$6:E$92,4,FALSE)="","",(VLOOKUP($B62,'Messieurs NET'!$B$6:$E$92,4,FALSE)))</f>
        <v/>
      </c>
      <c r="G62" s="140" t="str">
        <f t="shared" si="14"/>
        <v/>
      </c>
      <c r="H62" s="76">
        <f>IF(VLOOKUP($B62,'Messieurs BRUT'!$B$6:$F$92,5,FALSE)="","",(VLOOKUP($B62,'Messieurs BRUT'!$B$6:$F$92,5,FALSE)))</f>
        <v>18</v>
      </c>
      <c r="I62" s="76">
        <f>IF(VLOOKUP($B62,'Messieurs NET'!$B$6:$F$92,5,FALSE)="","",(VLOOKUP($B62,'Messieurs NET'!$B$6:$F$92,5,FALSE)))</f>
        <v>28</v>
      </c>
      <c r="J62" s="140">
        <f t="shared" si="15"/>
        <v>46</v>
      </c>
      <c r="K62" s="76" t="str">
        <f>IF(VLOOKUP($B62,'Messieurs BRUT'!$B$6:$G$92,6,FALSE)="","",(VLOOKUP($B62,'Messieurs BRUT'!$B$6:$G$92,6,FALSE)))</f>
        <v/>
      </c>
      <c r="L62" s="76" t="str">
        <f>IF(VLOOKUP($B62,'Messieurs NET'!$B$6:$G$92,6,FALSE)="","",(VLOOKUP($B62,'Messieurs NET'!$B$6:$G$92,6,FALSE)))</f>
        <v/>
      </c>
      <c r="M62" s="140" t="str">
        <f t="shared" si="16"/>
        <v/>
      </c>
      <c r="N62" s="76" t="str">
        <f>IF(VLOOKUP($B62,'Messieurs BRUT'!$B$6:$H$92,7,FALSE)="","",(VLOOKUP($B62,'Messieurs BRUT'!$B$6:$H$92,7,FALSE)))</f>
        <v/>
      </c>
      <c r="O62" s="76" t="str">
        <f>IF(VLOOKUP($B62,'Messieurs NET'!$B$6:$H$92,7,FALSE)="","",(VLOOKUP($B62,'Messieurs NET'!$B$6:$H$92,7,FALSE)))</f>
        <v/>
      </c>
      <c r="P62" s="140" t="str">
        <f t="shared" si="17"/>
        <v/>
      </c>
      <c r="Q62" s="76" t="str">
        <f>IF(VLOOKUP($B62,'Messieurs BRUT'!$B$6:$J$92,8,FALSE)="","",(VLOOKUP($B62,'Messieurs BRUT'!$B$6:$J$92,8,FALSE)))</f>
        <v/>
      </c>
      <c r="R62" s="76" t="str">
        <f>IF(VLOOKUP($B62,'Messieurs NET'!$B$6:$J$92,8,FALSE)="","",(VLOOKUP($B62,'Messieurs NET'!$B$6:$J$92,8,FALSE)))</f>
        <v/>
      </c>
      <c r="S62" s="140" t="str">
        <f t="shared" si="18"/>
        <v/>
      </c>
      <c r="T62" s="76" t="str">
        <f>IF(VLOOKUP($B62,'Messieurs BRUT'!$B$6:$J$92,9,FALSE)="","",(VLOOKUP($B62,'Messieurs BRUT'!$B$6:$J$92,9,FALSE)))</f>
        <v/>
      </c>
      <c r="U62" s="76" t="str">
        <f>IF(VLOOKUP($B62,'Messieurs NET'!$B$6:$J$92,9,FALSE)="","",(VLOOKUP($B62,'Messieurs NET'!$B$6:$J$92,9,FALSE)))</f>
        <v/>
      </c>
      <c r="V62" s="140" t="str">
        <f t="shared" si="19"/>
        <v/>
      </c>
      <c r="W62" s="76">
        <f>IF(VLOOKUP($B62,'Messieurs BRUT'!$B$6:$M$92,10,FALSE)="","",(VLOOKUP($B62,'Messieurs BRUT'!$B$6:$M$92,10,FALSE)))</f>
        <v>11</v>
      </c>
      <c r="X62" s="76">
        <f>IF(VLOOKUP($B62,'Messieurs NET'!$B$6:$M$92,10,FALSE)="","",(VLOOKUP($B62,'Messieurs NET'!$B$6:$M$92,10,FALSE)))</f>
        <v>26</v>
      </c>
      <c r="Y62" s="140">
        <f t="shared" si="20"/>
        <v>37</v>
      </c>
      <c r="Z62" s="76" t="str">
        <f>IF(VLOOKUP($B62,'Messieurs BRUT'!$B$6:$L$92,11,FALSE)="","",(VLOOKUP($B62,'Messieurs BRUT'!$B$6:$L$92,11,FALSE)))</f>
        <v/>
      </c>
      <c r="AA62" s="76" t="str">
        <f>IF(VLOOKUP($B62,'Messieurs NET'!$B$6:$L$92,11,FALSE)="","",(VLOOKUP($B62,'Messieurs NET'!$B$6:$L$92,11,FALSE)))</f>
        <v/>
      </c>
      <c r="AB62" s="140" t="str">
        <f t="shared" si="21"/>
        <v/>
      </c>
      <c r="AC62" s="76">
        <f>IF(VLOOKUP($B62,'Messieurs BRUT'!$B$6:$M$92,12,FALSE)="","",(VLOOKUP($B62,'Messieurs BRUT'!$B$6:$M$92,12,FALSE)))</f>
        <v>18</v>
      </c>
      <c r="AD62" s="76">
        <f>IF(VLOOKUP($B62,'Messieurs NET'!$B$6:$M$92,12,FALSE)="","",(VLOOKUP($B62,'Messieurs NET'!$B$6:$M$92,12,FALSE)))</f>
        <v>31</v>
      </c>
      <c r="AE62" s="140">
        <f t="shared" si="22"/>
        <v>49</v>
      </c>
      <c r="AF62" s="76" t="str">
        <f>IF(VLOOKUP($B62,'Messieurs BRUT'!$B$6:$N$92,13,FALSE)="","",(VLOOKUP($B62,'Messieurs BRUT'!$B$6:$N$92,13,FALSE)))</f>
        <v/>
      </c>
      <c r="AG62" s="76" t="str">
        <f>IF(VLOOKUP($B62,'Messieurs NET'!$B$6:$N$92,13,FALSE)="","",(VLOOKUP($B62,'Messieurs NET'!$B$6:$N$92,13,FALSE)))</f>
        <v/>
      </c>
      <c r="AH62" s="140" t="str">
        <f t="shared" si="23"/>
        <v/>
      </c>
      <c r="AI62" s="140">
        <f t="shared" si="24"/>
        <v>132</v>
      </c>
      <c r="AJ62" s="141">
        <f t="shared" si="25"/>
        <v>3</v>
      </c>
      <c r="AK62" s="141">
        <f>IF(AJ62&lt;8,0,+SMALL(($G62,$J62,$M62,$P62,$S62,$V62,$Y62,$AB62,$AE62,$AH62),1))</f>
        <v>0</v>
      </c>
      <c r="AL62" s="141">
        <f>IF(AJ62&lt;9,0,+SMALL(($G62,$J62,$M62,$P62,$S62,$V62,$Y62,$AB62,$AE62,$AH62),2))</f>
        <v>0</v>
      </c>
      <c r="AM62" s="141">
        <f>IF(AJ62&lt;10,0,+SMALL(($G62,$J62,$M62,$P62,$S62,$V62,$Y62,$AB62,$AE62,$AH62),3))</f>
        <v>0</v>
      </c>
      <c r="AN62" s="141">
        <f t="shared" si="26"/>
        <v>132</v>
      </c>
      <c r="AO62" s="141">
        <f t="shared" si="27"/>
        <v>57</v>
      </c>
    </row>
    <row r="63" spans="2:41" ht="14.4">
      <c r="B63" s="137" t="s">
        <v>197</v>
      </c>
      <c r="C63" s="76"/>
      <c r="D63" s="132" t="s">
        <v>15</v>
      </c>
      <c r="E63" s="76" t="str">
        <f>IF(VLOOKUP($B63,'Messieurs BRUT'!$B$6:$E$92,4,FALSE)="","",(VLOOKUP($B63,'Messieurs BRUT'!$B$6:$E$92,4,FALSE)))</f>
        <v/>
      </c>
      <c r="F63" s="76" t="str">
        <f>IF(VLOOKUP($B63,'Messieurs NET'!$B$6:E$92,4,FALSE)="","",(VLOOKUP($B63,'Messieurs NET'!$B$6:$E$92,4,FALSE)))</f>
        <v/>
      </c>
      <c r="G63" s="140" t="str">
        <f t="shared" si="14"/>
        <v/>
      </c>
      <c r="H63" s="76" t="str">
        <f>IF(VLOOKUP($B63,'Messieurs BRUT'!$B$6:$F$92,5,FALSE)="","",(VLOOKUP($B63,'Messieurs BRUT'!$B$6:$F$92,5,FALSE)))</f>
        <v/>
      </c>
      <c r="I63" s="76" t="str">
        <f>IF(VLOOKUP($B63,'Messieurs NET'!$B$6:$F$92,5,FALSE)="","",(VLOOKUP($B63,'Messieurs NET'!$B$6:$F$92,5,FALSE)))</f>
        <v/>
      </c>
      <c r="J63" s="140" t="str">
        <f t="shared" si="15"/>
        <v/>
      </c>
      <c r="K63" s="76" t="str">
        <f>IF(VLOOKUP($B63,'Messieurs BRUT'!$B$6:$G$92,6,FALSE)="","",(VLOOKUP($B63,'Messieurs BRUT'!$B$6:$G$92,6,FALSE)))</f>
        <v/>
      </c>
      <c r="L63" s="76" t="str">
        <f>IF(VLOOKUP($B63,'Messieurs NET'!$B$6:$G$92,6,FALSE)="","",(VLOOKUP($B63,'Messieurs NET'!$B$6:$G$92,6,FALSE)))</f>
        <v/>
      </c>
      <c r="M63" s="140" t="str">
        <f t="shared" si="16"/>
        <v/>
      </c>
      <c r="N63" s="76">
        <f>IF(VLOOKUP($B63,'Messieurs BRUT'!$B$6:$H$92,7,FALSE)="","",(VLOOKUP($B63,'Messieurs BRUT'!$B$6:$H$92,7,FALSE)))</f>
        <v>8</v>
      </c>
      <c r="O63" s="76">
        <f>IF(VLOOKUP($B63,'Messieurs NET'!$B$6:$H$92,7,FALSE)="","",(VLOOKUP($B63,'Messieurs NET'!$B$6:$H$92,7,FALSE)))</f>
        <v>20</v>
      </c>
      <c r="P63" s="140">
        <f t="shared" si="17"/>
        <v>28</v>
      </c>
      <c r="Q63" s="76" t="str">
        <f>IF(VLOOKUP($B63,'Messieurs BRUT'!$B$6:$J$92,8,FALSE)="","",(VLOOKUP($B63,'Messieurs BRUT'!$B$6:$J$92,8,FALSE)))</f>
        <v/>
      </c>
      <c r="R63" s="76" t="str">
        <f>IF(VLOOKUP($B63,'Messieurs NET'!$B$6:$J$92,8,FALSE)="","",(VLOOKUP($B63,'Messieurs NET'!$B$6:$J$92,8,FALSE)))</f>
        <v/>
      </c>
      <c r="S63" s="140" t="str">
        <f t="shared" si="18"/>
        <v/>
      </c>
      <c r="T63" s="76">
        <f>IF(VLOOKUP($B63,'Messieurs BRUT'!$B$6:$J$92,9,FALSE)="","",(VLOOKUP($B63,'Messieurs BRUT'!$B$6:$J$92,9,FALSE)))</f>
        <v>10</v>
      </c>
      <c r="U63" s="76">
        <f>IF(VLOOKUP($B63,'Messieurs NET'!$B$6:$J$92,9,FALSE)="","",(VLOOKUP($B63,'Messieurs NET'!$B$6:$J$92,9,FALSE)))</f>
        <v>25</v>
      </c>
      <c r="V63" s="140">
        <f t="shared" si="19"/>
        <v>35</v>
      </c>
      <c r="W63" s="76" t="str">
        <f>IF(VLOOKUP($B63,'Messieurs BRUT'!$B$6:$M$92,10,FALSE)="","",(VLOOKUP($B63,'Messieurs BRUT'!$B$6:$M$92,10,FALSE)))</f>
        <v/>
      </c>
      <c r="X63" s="76" t="str">
        <f>IF(VLOOKUP($B63,'Messieurs NET'!$B$6:$M$92,10,FALSE)="","",(VLOOKUP($B63,'Messieurs NET'!$B$6:$M$92,10,FALSE)))</f>
        <v/>
      </c>
      <c r="Y63" s="140" t="str">
        <f t="shared" si="20"/>
        <v/>
      </c>
      <c r="Z63" s="76">
        <f>IF(VLOOKUP($B63,'Messieurs BRUT'!$B$6:$L$92,11,FALSE)="","",(VLOOKUP($B63,'Messieurs BRUT'!$B$6:$L$92,11,FALSE)))</f>
        <v>7</v>
      </c>
      <c r="AA63" s="76">
        <f>IF(VLOOKUP($B63,'Messieurs NET'!$B$6:$L$92,11,FALSE)="","",(VLOOKUP($B63,'Messieurs NET'!$B$6:$L$92,11,FALSE)))</f>
        <v>22</v>
      </c>
      <c r="AB63" s="140">
        <f t="shared" si="21"/>
        <v>29</v>
      </c>
      <c r="AC63" s="76">
        <f>IF(VLOOKUP($B63,'Messieurs BRUT'!$B$6:$M$92,12,FALSE)="","",(VLOOKUP($B63,'Messieurs BRUT'!$B$6:$M$92,12,FALSE)))</f>
        <v>9</v>
      </c>
      <c r="AD63" s="76">
        <f>IF(VLOOKUP($B63,'Messieurs NET'!$B$6:$M$92,12,FALSE)="","",(VLOOKUP($B63,'Messieurs NET'!$B$6:$M$92,12,FALSE)))</f>
        <v>27</v>
      </c>
      <c r="AE63" s="140">
        <f t="shared" si="22"/>
        <v>36</v>
      </c>
      <c r="AF63" s="76" t="str">
        <f>IF(VLOOKUP($B63,'Messieurs BRUT'!$B$6:$N$92,13,FALSE)="","",(VLOOKUP($B63,'Messieurs BRUT'!$B$6:$N$92,13,FALSE)))</f>
        <v/>
      </c>
      <c r="AG63" s="76" t="str">
        <f>IF(VLOOKUP($B63,'Messieurs NET'!$B$6:$N$92,13,FALSE)="","",(VLOOKUP($B63,'Messieurs NET'!$B$6:$N$92,13,FALSE)))</f>
        <v/>
      </c>
      <c r="AH63" s="140" t="str">
        <f t="shared" si="23"/>
        <v/>
      </c>
      <c r="AI63" s="140">
        <f t="shared" si="24"/>
        <v>128</v>
      </c>
      <c r="AJ63" s="141">
        <f t="shared" si="25"/>
        <v>4</v>
      </c>
      <c r="AK63" s="141">
        <f>IF(AJ63&lt;8,0,+SMALL(($G63,$J63,$M63,$P63,$S63,$V63,$Y63,$AB63,$AE63,$AH63),1))</f>
        <v>0</v>
      </c>
      <c r="AL63" s="141">
        <f>IF(AJ63&lt;9,0,+SMALL(($G63,$J63,$M63,$P63,$S63,$V63,$Y63,$AB63,$AE63,$AH63),2))</f>
        <v>0</v>
      </c>
      <c r="AM63" s="141">
        <f>IF(AJ63&lt;10,0,+SMALL(($G63,$J63,$M63,$P63,$S63,$V63,$Y63,$AB63,$AE63,$AH63),3))</f>
        <v>0</v>
      </c>
      <c r="AN63" s="141">
        <f t="shared" si="26"/>
        <v>128</v>
      </c>
      <c r="AO63" s="141">
        <f t="shared" si="27"/>
        <v>58</v>
      </c>
    </row>
    <row r="64" spans="2:41" ht="14.4">
      <c r="B64" s="137" t="s">
        <v>226</v>
      </c>
      <c r="C64" s="76"/>
      <c r="D64" s="161" t="s">
        <v>210</v>
      </c>
      <c r="E64" s="76" t="str">
        <f>IF(VLOOKUP($B64,'Messieurs BRUT'!$B$6:$E$92,4,FALSE)="","",(VLOOKUP($B64,'Messieurs BRUT'!$B$6:$E$92,4,FALSE)))</f>
        <v/>
      </c>
      <c r="F64" s="76" t="str">
        <f>IF(VLOOKUP($B64,'Messieurs NET'!$B$6:E$92,4,FALSE)="","",(VLOOKUP($B64,'Messieurs NET'!$B$6:$E$92,4,FALSE)))</f>
        <v/>
      </c>
      <c r="G64" s="140" t="str">
        <f t="shared" si="14"/>
        <v/>
      </c>
      <c r="H64" s="76" t="str">
        <f>IF(VLOOKUP($B64,'Messieurs BRUT'!$B$6:$F$92,5,FALSE)="","",(VLOOKUP($B64,'Messieurs BRUT'!$B$6:$F$92,5,FALSE)))</f>
        <v/>
      </c>
      <c r="I64" s="76" t="str">
        <f>IF(VLOOKUP($B64,'Messieurs NET'!$B$6:$F$92,5,FALSE)="","",(VLOOKUP($B64,'Messieurs NET'!$B$6:$F$92,5,FALSE)))</f>
        <v/>
      </c>
      <c r="J64" s="140" t="str">
        <f t="shared" si="15"/>
        <v/>
      </c>
      <c r="K64" s="76" t="str">
        <f>IF(VLOOKUP($B64,'Messieurs BRUT'!$B$6:$G$92,6,FALSE)="","",(VLOOKUP($B64,'Messieurs BRUT'!$B$6:$G$92,6,FALSE)))</f>
        <v/>
      </c>
      <c r="L64" s="76" t="str">
        <f>IF(VLOOKUP($B64,'Messieurs NET'!$B$6:$G$92,6,FALSE)="","",(VLOOKUP($B64,'Messieurs NET'!$B$6:$G$92,6,FALSE)))</f>
        <v/>
      </c>
      <c r="M64" s="140" t="str">
        <f t="shared" si="16"/>
        <v/>
      </c>
      <c r="N64" s="76" t="str">
        <f>IF(VLOOKUP($B64,'Messieurs BRUT'!$B$6:$H$92,7,FALSE)="","",(VLOOKUP($B64,'Messieurs BRUT'!$B$6:$H$92,7,FALSE)))</f>
        <v/>
      </c>
      <c r="O64" s="76" t="str">
        <f>IF(VLOOKUP($B64,'Messieurs NET'!$B$6:$H$92,7,FALSE)="","",(VLOOKUP($B64,'Messieurs NET'!$B$6:$H$92,7,FALSE)))</f>
        <v/>
      </c>
      <c r="P64" s="140" t="str">
        <f t="shared" si="17"/>
        <v/>
      </c>
      <c r="Q64" s="76" t="str">
        <f>IF(VLOOKUP($B64,'Messieurs BRUT'!$B$6:$J$92,8,FALSE)="","",(VLOOKUP($B64,'Messieurs BRUT'!$B$6:$J$92,8,FALSE)))</f>
        <v/>
      </c>
      <c r="R64" s="76" t="str">
        <f>IF(VLOOKUP($B64,'Messieurs NET'!$B$6:$J$92,8,FALSE)="","",(VLOOKUP($B64,'Messieurs NET'!$B$6:$J$92,8,FALSE)))</f>
        <v/>
      </c>
      <c r="S64" s="140" t="str">
        <f t="shared" si="18"/>
        <v/>
      </c>
      <c r="T64" s="76" t="str">
        <f>IF(VLOOKUP($B64,'Messieurs BRUT'!$B$6:$J$92,9,FALSE)="","",(VLOOKUP($B64,'Messieurs BRUT'!$B$6:$J$92,9,FALSE)))</f>
        <v/>
      </c>
      <c r="U64" s="76" t="str">
        <f>IF(VLOOKUP($B64,'Messieurs NET'!$B$6:$J$92,9,FALSE)="","",(VLOOKUP($B64,'Messieurs NET'!$B$6:$J$92,9,FALSE)))</f>
        <v/>
      </c>
      <c r="V64" s="140" t="str">
        <f t="shared" si="19"/>
        <v/>
      </c>
      <c r="W64" s="76" t="str">
        <f>IF(VLOOKUP($B64,'Messieurs BRUT'!$B$6:$M$92,10,FALSE)="","",(VLOOKUP($B64,'Messieurs BRUT'!$B$6:$M$92,10,FALSE)))</f>
        <v/>
      </c>
      <c r="X64" s="76" t="str">
        <f>IF(VLOOKUP($B64,'Messieurs NET'!$B$6:$M$92,10,FALSE)="","",(VLOOKUP($B64,'Messieurs NET'!$B$6:$M$92,10,FALSE)))</f>
        <v/>
      </c>
      <c r="Y64" s="140" t="str">
        <f t="shared" si="20"/>
        <v/>
      </c>
      <c r="Z64" s="76">
        <f>IF(VLOOKUP($B64,'Messieurs BRUT'!$B$6:$L$92,11,FALSE)="","",(VLOOKUP($B64,'Messieurs BRUT'!$B$6:$L$92,11,FALSE)))</f>
        <v>10</v>
      </c>
      <c r="AA64" s="76">
        <f>IF(VLOOKUP($B64,'Messieurs NET'!$B$6:$L$92,11,FALSE)="","",(VLOOKUP($B64,'Messieurs NET'!$B$6:$L$92,11,FALSE)))</f>
        <v>34</v>
      </c>
      <c r="AB64" s="140">
        <f t="shared" si="21"/>
        <v>44</v>
      </c>
      <c r="AC64" s="76">
        <f>IF(VLOOKUP($B64,'Messieurs BRUT'!$B$6:$M$92,12,FALSE)="","",(VLOOKUP($B64,'Messieurs BRUT'!$B$6:$M$92,12,FALSE)))</f>
        <v>11</v>
      </c>
      <c r="AD64" s="76">
        <f>IF(VLOOKUP($B64,'Messieurs NET'!$B$6:$M$92,12,FALSE)="","",(VLOOKUP($B64,'Messieurs NET'!$B$6:$M$92,12,FALSE)))</f>
        <v>35</v>
      </c>
      <c r="AE64" s="140">
        <f t="shared" si="22"/>
        <v>46</v>
      </c>
      <c r="AF64" s="76">
        <f>IF(VLOOKUP($B64,'Messieurs BRUT'!$B$6:$N$92,13,FALSE)="","",(VLOOKUP($B64,'Messieurs BRUT'!$B$6:$N$92,13,FALSE)))</f>
        <v>8</v>
      </c>
      <c r="AG64" s="76">
        <f>IF(VLOOKUP($B64,'Messieurs NET'!$B$6:$N$92,13,FALSE)="","",(VLOOKUP($B64,'Messieurs NET'!$B$6:$N$92,13,FALSE)))</f>
        <v>28</v>
      </c>
      <c r="AH64" s="140">
        <f t="shared" si="23"/>
        <v>36</v>
      </c>
      <c r="AI64" s="140">
        <f t="shared" si="24"/>
        <v>126</v>
      </c>
      <c r="AJ64" s="141">
        <f t="shared" si="25"/>
        <v>3</v>
      </c>
      <c r="AK64" s="141">
        <f>IF(AJ64&lt;8,0,+SMALL(($G64,$J64,$M64,$P64,$S64,$V64,$Y64,$AB64,$AE64,$AH64),1))</f>
        <v>0</v>
      </c>
      <c r="AL64" s="141">
        <f>IF(AJ64&lt;9,0,+SMALL(($G64,$J64,$M64,$P64,$S64,$V64,$Y64,$AB64,$AE64,$AH64),2))</f>
        <v>0</v>
      </c>
      <c r="AM64" s="141">
        <f>IF(AJ64&lt;10,0,+SMALL(($G64,$J64,$M64,$P64,$S64,$V64,$Y64,$AB64,$AE64,$AH64),3))</f>
        <v>0</v>
      </c>
      <c r="AN64" s="141">
        <f t="shared" si="26"/>
        <v>126</v>
      </c>
      <c r="AO64" s="141">
        <f t="shared" si="27"/>
        <v>59</v>
      </c>
    </row>
    <row r="65" spans="2:41" ht="14.4">
      <c r="B65" s="137" t="s">
        <v>39</v>
      </c>
      <c r="C65" s="138"/>
      <c r="D65" s="143" t="s">
        <v>5</v>
      </c>
      <c r="E65" s="76">
        <f>IF(VLOOKUP($B65,'Messieurs BRUT'!$B$6:$E$92,4,FALSE)="","",(VLOOKUP($B65,'Messieurs BRUT'!$B$6:$E$92,4,FALSE)))</f>
        <v>13</v>
      </c>
      <c r="F65" s="76">
        <f>IF(VLOOKUP($B65,'Messieurs NET'!$B$6:E$92,4,FALSE)="","",(VLOOKUP($B65,'Messieurs NET'!$B$6:$E$92,4,FALSE)))</f>
        <v>26</v>
      </c>
      <c r="G65" s="140">
        <f t="shared" si="14"/>
        <v>39</v>
      </c>
      <c r="H65" s="76">
        <f>IF(VLOOKUP($B65,'Messieurs BRUT'!$B$6:$F$92,5,FALSE)="","",(VLOOKUP($B65,'Messieurs BRUT'!$B$6:$F$92,5,FALSE)))</f>
        <v>16</v>
      </c>
      <c r="I65" s="76">
        <f>IF(VLOOKUP($B65,'Messieurs NET'!$B$6:$F$92,5,FALSE)="","",(VLOOKUP($B65,'Messieurs NET'!$B$6:$F$92,5,FALSE)))</f>
        <v>34</v>
      </c>
      <c r="J65" s="140">
        <f t="shared" si="15"/>
        <v>50</v>
      </c>
      <c r="K65" s="76" t="str">
        <f>IF(VLOOKUP($B65,'Messieurs BRUT'!$B$6:$G$92,6,FALSE)="","",(VLOOKUP($B65,'Messieurs BRUT'!$B$6:$G$92,6,FALSE)))</f>
        <v/>
      </c>
      <c r="L65" s="76" t="str">
        <f>IF(VLOOKUP($B65,'Messieurs NET'!$B$6:$G$92,6,FALSE)="","",(VLOOKUP($B65,'Messieurs NET'!$B$6:$G$92,6,FALSE)))</f>
        <v/>
      </c>
      <c r="M65" s="140" t="str">
        <f t="shared" si="16"/>
        <v/>
      </c>
      <c r="N65" s="76" t="str">
        <f>IF(VLOOKUP($B65,'Messieurs BRUT'!$B$6:$H$92,7,FALSE)="","",(VLOOKUP($B65,'Messieurs BRUT'!$B$6:$H$92,7,FALSE)))</f>
        <v/>
      </c>
      <c r="O65" s="76" t="str">
        <f>IF(VLOOKUP($B65,'Messieurs NET'!$B$6:$H$92,7,FALSE)="","",(VLOOKUP($B65,'Messieurs NET'!$B$6:$H$92,7,FALSE)))</f>
        <v/>
      </c>
      <c r="P65" s="140" t="str">
        <f t="shared" si="17"/>
        <v/>
      </c>
      <c r="Q65" s="76" t="str">
        <f>IF(VLOOKUP($B65,'Messieurs BRUT'!$B$6:$J$92,8,FALSE)="","",(VLOOKUP($B65,'Messieurs BRUT'!$B$6:$J$92,8,FALSE)))</f>
        <v/>
      </c>
      <c r="R65" s="76" t="str">
        <f>IF(VLOOKUP($B65,'Messieurs NET'!$B$6:$J$92,8,FALSE)="","",(VLOOKUP($B65,'Messieurs NET'!$B$6:$J$92,8,FALSE)))</f>
        <v/>
      </c>
      <c r="S65" s="140" t="str">
        <f t="shared" si="18"/>
        <v/>
      </c>
      <c r="T65" s="76">
        <f>IF(VLOOKUP($B65,'Messieurs BRUT'!$B$6:$J$92,9,FALSE)="","",(VLOOKUP($B65,'Messieurs BRUT'!$B$6:$J$92,9,FALSE)))</f>
        <v>10</v>
      </c>
      <c r="U65" s="76">
        <f>IF(VLOOKUP($B65,'Messieurs NET'!$B$6:$J$92,9,FALSE)="","",(VLOOKUP($B65,'Messieurs NET'!$B$6:$J$92,9,FALSE)))</f>
        <v>25</v>
      </c>
      <c r="V65" s="140">
        <f t="shared" si="19"/>
        <v>35</v>
      </c>
      <c r="W65" s="76" t="str">
        <f>IF(VLOOKUP($B65,'Messieurs BRUT'!$B$6:$M$92,10,FALSE)="","",(VLOOKUP($B65,'Messieurs BRUT'!$B$6:$M$92,10,FALSE)))</f>
        <v/>
      </c>
      <c r="X65" s="76" t="str">
        <f>IF(VLOOKUP($B65,'Messieurs NET'!$B$6:$M$92,10,FALSE)="","",(VLOOKUP($B65,'Messieurs NET'!$B$6:$M$92,10,FALSE)))</f>
        <v/>
      </c>
      <c r="Y65" s="140" t="str">
        <f t="shared" si="20"/>
        <v/>
      </c>
      <c r="Z65" s="76" t="str">
        <f>IF(VLOOKUP($B65,'Messieurs BRUT'!$B$6:$L$92,11,FALSE)="","",(VLOOKUP($B65,'Messieurs BRUT'!$B$6:$L$92,11,FALSE)))</f>
        <v/>
      </c>
      <c r="AA65" s="76" t="str">
        <f>IF(VLOOKUP($B65,'Messieurs NET'!$B$6:$L$92,11,FALSE)="","",(VLOOKUP($B65,'Messieurs NET'!$B$6:$L$92,11,FALSE)))</f>
        <v/>
      </c>
      <c r="AB65" s="140" t="str">
        <f t="shared" si="21"/>
        <v/>
      </c>
      <c r="AC65" s="76" t="str">
        <f>IF(VLOOKUP($B65,'Messieurs BRUT'!$B$6:$M$92,12,FALSE)="","",(VLOOKUP($B65,'Messieurs BRUT'!$B$6:$M$92,12,FALSE)))</f>
        <v/>
      </c>
      <c r="AD65" s="76" t="str">
        <f>IF(VLOOKUP($B65,'Messieurs NET'!$B$6:$M$92,12,FALSE)="","",(VLOOKUP($B65,'Messieurs NET'!$B$6:$M$92,12,FALSE)))</f>
        <v/>
      </c>
      <c r="AE65" s="140" t="str">
        <f t="shared" si="22"/>
        <v/>
      </c>
      <c r="AF65" s="76" t="str">
        <f>IF(VLOOKUP($B65,'Messieurs BRUT'!$B$6:$N$92,13,FALSE)="","",(VLOOKUP($B65,'Messieurs BRUT'!$B$6:$N$92,13,FALSE)))</f>
        <v/>
      </c>
      <c r="AG65" s="76" t="str">
        <f>IF(VLOOKUP($B65,'Messieurs NET'!$B$6:$N$92,13,FALSE)="","",(VLOOKUP($B65,'Messieurs NET'!$B$6:$N$92,13,FALSE)))</f>
        <v/>
      </c>
      <c r="AH65" s="140" t="str">
        <f t="shared" si="23"/>
        <v/>
      </c>
      <c r="AI65" s="140">
        <f t="shared" si="24"/>
        <v>124</v>
      </c>
      <c r="AJ65" s="141">
        <f t="shared" si="25"/>
        <v>3</v>
      </c>
      <c r="AK65" s="141">
        <f>IF(AJ65&lt;8,0,+SMALL(($G65,$J65,$M65,$P65,$S65,$V65,$Y65,$AB65,$AE65,$AH65),1))</f>
        <v>0</v>
      </c>
      <c r="AL65" s="141">
        <f>IF(AJ65&lt;9,0,+SMALL(($G65,$J65,$M65,$P65,$S65,$V65,$Y65,$AB65,$AE65,$AH65),2))</f>
        <v>0</v>
      </c>
      <c r="AM65" s="141">
        <f>IF(AJ65&lt;10,0,+SMALL(($G65,$J65,$M65,$P65,$S65,$V65,$Y65,$AB65,$AE65,$AH65),3))</f>
        <v>0</v>
      </c>
      <c r="AN65" s="141">
        <f t="shared" si="26"/>
        <v>124</v>
      </c>
      <c r="AO65" s="141">
        <f t="shared" si="27"/>
        <v>60</v>
      </c>
    </row>
    <row r="66" spans="2:41" ht="14.4">
      <c r="B66" s="137" t="s">
        <v>44</v>
      </c>
      <c r="C66" s="138"/>
      <c r="D66" s="145" t="s">
        <v>84</v>
      </c>
      <c r="E66" s="76" t="str">
        <f>IF(VLOOKUP($B66,'Messieurs BRUT'!$B$6:$E$92,4,FALSE)="","",(VLOOKUP($B66,'Messieurs BRUT'!$B$6:$E$92,4,FALSE)))</f>
        <v/>
      </c>
      <c r="F66" s="76" t="str">
        <f>IF(VLOOKUP($B66,'Messieurs NET'!$B$6:E$92,4,FALSE)="","",(VLOOKUP($B66,'Messieurs NET'!$B$6:$E$92,4,FALSE)))</f>
        <v/>
      </c>
      <c r="G66" s="140" t="str">
        <f t="shared" si="14"/>
        <v/>
      </c>
      <c r="H66" s="76" t="str">
        <f>IF(VLOOKUP($B66,'Messieurs BRUT'!$B$6:$F$92,5,FALSE)="","",(VLOOKUP($B66,'Messieurs BRUT'!$B$6:$F$92,5,FALSE)))</f>
        <v/>
      </c>
      <c r="I66" s="76" t="str">
        <f>IF(VLOOKUP($B66,'Messieurs NET'!$B$6:$F$92,5,FALSE)="","",(VLOOKUP($B66,'Messieurs NET'!$B$6:$F$92,5,FALSE)))</f>
        <v/>
      </c>
      <c r="J66" s="140" t="str">
        <f t="shared" si="15"/>
        <v/>
      </c>
      <c r="K66" s="76" t="str">
        <f>IF(VLOOKUP($B66,'Messieurs BRUT'!$B$6:$G$92,6,FALSE)="","",(VLOOKUP($B66,'Messieurs BRUT'!$B$6:$G$92,6,FALSE)))</f>
        <v/>
      </c>
      <c r="L66" s="76" t="str">
        <f>IF(VLOOKUP($B66,'Messieurs NET'!$B$6:$G$92,6,FALSE)="","",(VLOOKUP($B66,'Messieurs NET'!$B$6:$G$92,6,FALSE)))</f>
        <v/>
      </c>
      <c r="M66" s="140" t="str">
        <f t="shared" si="16"/>
        <v/>
      </c>
      <c r="N66" s="76" t="str">
        <f>IF(VLOOKUP($B66,'Messieurs BRUT'!$B$6:$H$92,7,FALSE)="","",(VLOOKUP($B66,'Messieurs BRUT'!$B$6:$H$92,7,FALSE)))</f>
        <v/>
      </c>
      <c r="O66" s="76" t="str">
        <f>IF(VLOOKUP($B66,'Messieurs NET'!$B$6:$H$92,7,FALSE)="","",(VLOOKUP($B66,'Messieurs NET'!$B$6:$H$92,7,FALSE)))</f>
        <v/>
      </c>
      <c r="P66" s="140" t="str">
        <f t="shared" si="17"/>
        <v/>
      </c>
      <c r="Q66" s="76" t="str">
        <f>IF(VLOOKUP($B66,'Messieurs BRUT'!$B$6:$J$92,8,FALSE)="","",(VLOOKUP($B66,'Messieurs BRUT'!$B$6:$J$92,8,FALSE)))</f>
        <v/>
      </c>
      <c r="R66" s="76" t="str">
        <f>IF(VLOOKUP($B66,'Messieurs NET'!$B$6:$J$92,8,FALSE)="","",(VLOOKUP($B66,'Messieurs NET'!$B$6:$J$92,8,FALSE)))</f>
        <v/>
      </c>
      <c r="S66" s="140" t="str">
        <f t="shared" si="18"/>
        <v/>
      </c>
      <c r="T66" s="76" t="str">
        <f>IF(VLOOKUP($B66,'Messieurs BRUT'!$B$6:$J$92,9,FALSE)="","",(VLOOKUP($B66,'Messieurs BRUT'!$B$6:$J$92,9,FALSE)))</f>
        <v/>
      </c>
      <c r="U66" s="76" t="str">
        <f>IF(VLOOKUP($B66,'Messieurs NET'!$B$6:$J$92,9,FALSE)="","",(VLOOKUP($B66,'Messieurs NET'!$B$6:$J$92,9,FALSE)))</f>
        <v/>
      </c>
      <c r="V66" s="140" t="str">
        <f t="shared" si="19"/>
        <v/>
      </c>
      <c r="W66" s="76" t="str">
        <f>IF(VLOOKUP($B66,'Messieurs BRUT'!$B$6:$M$92,10,FALSE)="","",(VLOOKUP($B66,'Messieurs BRUT'!$B$6:$M$92,10,FALSE)))</f>
        <v/>
      </c>
      <c r="X66" s="76" t="str">
        <f>IF(VLOOKUP($B66,'Messieurs NET'!$B$6:$M$92,10,FALSE)="","",(VLOOKUP($B66,'Messieurs NET'!$B$6:$M$92,10,FALSE)))</f>
        <v/>
      </c>
      <c r="Y66" s="140" t="str">
        <f t="shared" si="20"/>
        <v/>
      </c>
      <c r="Z66" s="76">
        <f>IF(VLOOKUP($B66,'Messieurs BRUT'!$B$6:$L$92,11,FALSE)="","",(VLOOKUP($B66,'Messieurs BRUT'!$B$6:$L$92,11,FALSE)))</f>
        <v>4</v>
      </c>
      <c r="AA66" s="76">
        <f>IF(VLOOKUP($B66,'Messieurs NET'!$B$6:$L$92,11,FALSE)="","",(VLOOKUP($B66,'Messieurs NET'!$B$6:$L$92,11,FALSE)))</f>
        <v>30</v>
      </c>
      <c r="AB66" s="140">
        <f t="shared" si="21"/>
        <v>34</v>
      </c>
      <c r="AC66" s="76">
        <f>IF(VLOOKUP($B66,'Messieurs BRUT'!$B$6:$M$92,12,FALSE)="","",(VLOOKUP($B66,'Messieurs BRUT'!$B$6:$M$92,12,FALSE)))</f>
        <v>10</v>
      </c>
      <c r="AD66" s="76">
        <f>IF(VLOOKUP($B66,'Messieurs NET'!$B$6:$M$92,12,FALSE)="","",(VLOOKUP($B66,'Messieurs NET'!$B$6:$M$92,12,FALSE)))</f>
        <v>36</v>
      </c>
      <c r="AE66" s="140">
        <f t="shared" si="22"/>
        <v>46</v>
      </c>
      <c r="AF66" s="76">
        <f>IF(VLOOKUP($B66,'Messieurs BRUT'!$B$6:$N$92,13,FALSE)="","",(VLOOKUP($B66,'Messieurs BRUT'!$B$6:$N$92,13,FALSE)))</f>
        <v>9</v>
      </c>
      <c r="AG66" s="76">
        <f>IF(VLOOKUP($B66,'Messieurs NET'!$B$6:$N$92,13,FALSE)="","",(VLOOKUP($B66,'Messieurs NET'!$B$6:$N$92,13,FALSE)))</f>
        <v>35</v>
      </c>
      <c r="AH66" s="140">
        <f t="shared" si="23"/>
        <v>44</v>
      </c>
      <c r="AI66" s="140">
        <f t="shared" si="24"/>
        <v>124</v>
      </c>
      <c r="AJ66" s="141">
        <f t="shared" si="25"/>
        <v>3</v>
      </c>
      <c r="AK66" s="141">
        <f>IF(AJ66&lt;8,0,+SMALL(($G66,$J66,$M66,$P66,$S66,$V66,$Y66,$AB66,$AE66,$AH66),1))</f>
        <v>0</v>
      </c>
      <c r="AL66" s="141">
        <f>IF(AJ66&lt;9,0,+SMALL(($G66,$J66,$M66,$P66,$S66,$V66,$Y66,$AB66,$AE66,$AH66),2))</f>
        <v>0</v>
      </c>
      <c r="AM66" s="141">
        <f>IF(AJ66&lt;10,0,+SMALL(($G66,$J66,$M66,$P66,$S66,$V66,$Y66,$AB66,$AE66,$AH66),3))</f>
        <v>0</v>
      </c>
      <c r="AN66" s="141">
        <f t="shared" si="26"/>
        <v>124</v>
      </c>
      <c r="AO66" s="141">
        <f t="shared" si="27"/>
        <v>60</v>
      </c>
    </row>
    <row r="67" spans="2:41" ht="14.4">
      <c r="B67" s="137" t="s">
        <v>212</v>
      </c>
      <c r="C67" s="138"/>
      <c r="D67" s="145" t="s">
        <v>84</v>
      </c>
      <c r="E67" s="76" t="str">
        <f>IF(VLOOKUP($B67,'Messieurs BRUT'!$B$6:$E$92,4,FALSE)="","",(VLOOKUP($B67,'Messieurs BRUT'!$B$6:$E$92,4,FALSE)))</f>
        <v/>
      </c>
      <c r="F67" s="76" t="str">
        <f>IF(VLOOKUP($B67,'Messieurs NET'!$B$6:E$92,4,FALSE)="","",(VLOOKUP($B67,'Messieurs NET'!$B$6:$E$92,4,FALSE)))</f>
        <v/>
      </c>
      <c r="G67" s="140" t="str">
        <f t="shared" si="14"/>
        <v/>
      </c>
      <c r="H67" s="76" t="str">
        <f>IF(VLOOKUP($B67,'Messieurs BRUT'!$B$6:$F$92,5,FALSE)="","",(VLOOKUP($B67,'Messieurs BRUT'!$B$6:$F$92,5,FALSE)))</f>
        <v/>
      </c>
      <c r="I67" s="76" t="str">
        <f>IF(VLOOKUP($B67,'Messieurs NET'!$B$6:$F$92,5,FALSE)="","",(VLOOKUP($B67,'Messieurs NET'!$B$6:$F$92,5,FALSE)))</f>
        <v/>
      </c>
      <c r="J67" s="140" t="str">
        <f t="shared" si="15"/>
        <v/>
      </c>
      <c r="K67" s="76" t="str">
        <f>IF(VLOOKUP($B67,'Messieurs BRUT'!$B$6:$G$92,6,FALSE)="","",(VLOOKUP($B67,'Messieurs BRUT'!$B$6:$G$92,6,FALSE)))</f>
        <v/>
      </c>
      <c r="L67" s="76" t="str">
        <f>IF(VLOOKUP($B67,'Messieurs NET'!$B$6:$G$92,6,FALSE)="","",(VLOOKUP($B67,'Messieurs NET'!$B$6:$G$92,6,FALSE)))</f>
        <v/>
      </c>
      <c r="M67" s="140" t="str">
        <f t="shared" si="16"/>
        <v/>
      </c>
      <c r="N67" s="76" t="str">
        <f>IF(VLOOKUP($B67,'Messieurs BRUT'!$B$6:$H$92,7,FALSE)="","",(VLOOKUP($B67,'Messieurs BRUT'!$B$6:$H$92,7,FALSE)))</f>
        <v/>
      </c>
      <c r="O67" s="76" t="str">
        <f>IF(VLOOKUP($B67,'Messieurs NET'!$B$6:$H$92,7,FALSE)="","",(VLOOKUP($B67,'Messieurs NET'!$B$6:$H$92,7,FALSE)))</f>
        <v/>
      </c>
      <c r="P67" s="140" t="str">
        <f t="shared" si="17"/>
        <v/>
      </c>
      <c r="Q67" s="76" t="str">
        <f>IF(VLOOKUP($B67,'Messieurs BRUT'!$B$6:$J$92,8,FALSE)="","",(VLOOKUP($B67,'Messieurs BRUT'!$B$6:$J$92,8,FALSE)))</f>
        <v/>
      </c>
      <c r="R67" s="76" t="str">
        <f>IF(VLOOKUP($B67,'Messieurs NET'!$B$6:$J$92,8,FALSE)="","",(VLOOKUP($B67,'Messieurs NET'!$B$6:$J$92,8,FALSE)))</f>
        <v/>
      </c>
      <c r="S67" s="140" t="str">
        <f t="shared" si="18"/>
        <v/>
      </c>
      <c r="T67" s="76" t="str">
        <f>IF(VLOOKUP($B67,'Messieurs BRUT'!$B$6:$J$92,9,FALSE)="","",(VLOOKUP($B67,'Messieurs BRUT'!$B$6:$J$92,9,FALSE)))</f>
        <v/>
      </c>
      <c r="U67" s="76" t="str">
        <f>IF(VLOOKUP($B67,'Messieurs NET'!$B$6:$J$92,9,FALSE)="","",(VLOOKUP($B67,'Messieurs NET'!$B$6:$J$92,9,FALSE)))</f>
        <v/>
      </c>
      <c r="V67" s="140" t="str">
        <f t="shared" si="19"/>
        <v/>
      </c>
      <c r="W67" s="76" t="str">
        <f>IF(VLOOKUP($B67,'Messieurs BRUT'!$B$6:$M$92,10,FALSE)="","",(VLOOKUP($B67,'Messieurs BRUT'!$B$6:$M$92,10,FALSE)))</f>
        <v/>
      </c>
      <c r="X67" s="76" t="str">
        <f>IF(VLOOKUP($B67,'Messieurs NET'!$B$6:$M$92,10,FALSE)="","",(VLOOKUP($B67,'Messieurs NET'!$B$6:$M$92,10,FALSE)))</f>
        <v/>
      </c>
      <c r="Y67" s="140" t="str">
        <f t="shared" si="20"/>
        <v/>
      </c>
      <c r="Z67" s="76">
        <f>IF(VLOOKUP($B67,'Messieurs BRUT'!$B$6:$L$92,11,FALSE)="","",(VLOOKUP($B67,'Messieurs BRUT'!$B$6:$L$92,11,FALSE)))</f>
        <v>11</v>
      </c>
      <c r="AA67" s="76">
        <f>IF(VLOOKUP($B67,'Messieurs NET'!$B$6:$L$92,11,FALSE)="","",(VLOOKUP($B67,'Messieurs NET'!$B$6:$L$92,11,FALSE)))</f>
        <v>29</v>
      </c>
      <c r="AB67" s="140">
        <f t="shared" si="21"/>
        <v>40</v>
      </c>
      <c r="AC67" s="76">
        <f>IF(VLOOKUP($B67,'Messieurs BRUT'!$B$6:$M$92,12,FALSE)="","",(VLOOKUP($B67,'Messieurs BRUT'!$B$6:$M$92,12,FALSE)))</f>
        <v>11</v>
      </c>
      <c r="AD67" s="76">
        <f>IF(VLOOKUP($B67,'Messieurs NET'!$B$6:$M$92,12,FALSE)="","",(VLOOKUP($B67,'Messieurs NET'!$B$6:$M$92,12,FALSE)))</f>
        <v>24</v>
      </c>
      <c r="AE67" s="140">
        <f t="shared" si="22"/>
        <v>35</v>
      </c>
      <c r="AF67" s="76">
        <f>IF(VLOOKUP($B67,'Messieurs BRUT'!$B$6:$N$92,13,FALSE)="","",(VLOOKUP($B67,'Messieurs BRUT'!$B$6:$N$92,13,FALSE)))</f>
        <v>15</v>
      </c>
      <c r="AG67" s="76">
        <f>IF(VLOOKUP($B67,'Messieurs NET'!$B$6:$N$92,13,FALSE)="","",(VLOOKUP($B67,'Messieurs NET'!$B$6:$N$92,13,FALSE)))</f>
        <v>34</v>
      </c>
      <c r="AH67" s="140">
        <f t="shared" si="23"/>
        <v>49</v>
      </c>
      <c r="AI67" s="140">
        <f t="shared" si="24"/>
        <v>124</v>
      </c>
      <c r="AJ67" s="141">
        <f t="shared" si="25"/>
        <v>3</v>
      </c>
      <c r="AK67" s="141">
        <f>IF(AJ67&lt;8,0,+SMALL(($G67,$J67,$M67,$P67,$S67,$V67,$Y67,$AB67,$AE67,$AH67),1))</f>
        <v>0</v>
      </c>
      <c r="AL67" s="141">
        <f>IF(AJ67&lt;9,0,+SMALL(($G67,$J67,$M67,$P67,$S67,$V67,$Y67,$AB67,$AE67,$AH67),2))</f>
        <v>0</v>
      </c>
      <c r="AM67" s="141">
        <f>IF(AJ67&lt;10,0,+SMALL(($G67,$J67,$M67,$P67,$S67,$V67,$Y67,$AB67,$AE67,$AH67),3))</f>
        <v>0</v>
      </c>
      <c r="AN67" s="141">
        <f t="shared" si="26"/>
        <v>124</v>
      </c>
      <c r="AO67" s="141">
        <f t="shared" si="27"/>
        <v>60</v>
      </c>
    </row>
    <row r="68" spans="2:41" ht="14.4">
      <c r="B68" s="137" t="s">
        <v>196</v>
      </c>
      <c r="C68" s="76"/>
      <c r="D68" s="134" t="s">
        <v>84</v>
      </c>
      <c r="E68" s="76" t="str">
        <f>IF(VLOOKUP($B68,'Messieurs BRUT'!$B$6:$E$92,4,FALSE)="","",(VLOOKUP($B68,'Messieurs BRUT'!$B$6:$E$92,4,FALSE)))</f>
        <v/>
      </c>
      <c r="F68" s="76" t="str">
        <f>IF(VLOOKUP($B68,'Messieurs NET'!$B$6:E$92,4,FALSE)="","",(VLOOKUP($B68,'Messieurs NET'!$B$6:$E$92,4,FALSE)))</f>
        <v/>
      </c>
      <c r="G68" s="140" t="str">
        <f t="shared" si="14"/>
        <v/>
      </c>
      <c r="H68" s="76" t="str">
        <f>IF(VLOOKUP($B68,'Messieurs BRUT'!$B$6:$F$92,5,FALSE)="","",(VLOOKUP($B68,'Messieurs BRUT'!$B$6:$F$92,5,FALSE)))</f>
        <v/>
      </c>
      <c r="I68" s="76" t="str">
        <f>IF(VLOOKUP($B68,'Messieurs NET'!$B$6:$F$92,5,FALSE)="","",(VLOOKUP($B68,'Messieurs NET'!$B$6:$F$92,5,FALSE)))</f>
        <v/>
      </c>
      <c r="J68" s="140" t="str">
        <f t="shared" si="15"/>
        <v/>
      </c>
      <c r="K68" s="76">
        <f>IF(VLOOKUP($B68,'Messieurs BRUT'!$B$6:$G$92,6,FALSE)="","",(VLOOKUP($B68,'Messieurs BRUT'!$B$6:$G$92,6,FALSE)))</f>
        <v>13</v>
      </c>
      <c r="L68" s="76">
        <f>IF(VLOOKUP($B68,'Messieurs NET'!$B$6:$G$92,6,FALSE)="","",(VLOOKUP($B68,'Messieurs NET'!$B$6:$G$92,6,FALSE)))</f>
        <v>30</v>
      </c>
      <c r="M68" s="140">
        <f t="shared" si="16"/>
        <v>43</v>
      </c>
      <c r="N68" s="76">
        <f>IF(VLOOKUP($B68,'Messieurs BRUT'!$B$6:$H$92,7,FALSE)="","",(VLOOKUP($B68,'Messieurs BRUT'!$B$6:$H$92,7,FALSE)))</f>
        <v>8</v>
      </c>
      <c r="O68" s="76">
        <f>IF(VLOOKUP($B68,'Messieurs NET'!$B$6:$H$92,7,FALSE)="","",(VLOOKUP($B68,'Messieurs NET'!$B$6:$H$92,7,FALSE)))</f>
        <v>22</v>
      </c>
      <c r="P68" s="140">
        <f t="shared" si="17"/>
        <v>30</v>
      </c>
      <c r="Q68" s="76" t="str">
        <f>IF(VLOOKUP($B68,'Messieurs BRUT'!$B$6:$J$92,8,FALSE)="","",(VLOOKUP($B68,'Messieurs BRUT'!$B$6:$J$92,8,FALSE)))</f>
        <v/>
      </c>
      <c r="R68" s="76" t="str">
        <f>IF(VLOOKUP($B68,'Messieurs NET'!$B$6:$J$92,8,FALSE)="","",(VLOOKUP($B68,'Messieurs NET'!$B$6:$J$92,8,FALSE)))</f>
        <v/>
      </c>
      <c r="S68" s="140" t="str">
        <f t="shared" si="18"/>
        <v/>
      </c>
      <c r="T68" s="76" t="str">
        <f>IF(VLOOKUP($B68,'Messieurs BRUT'!$B$6:$J$92,9,FALSE)="","",(VLOOKUP($B68,'Messieurs BRUT'!$B$6:$J$92,9,FALSE)))</f>
        <v/>
      </c>
      <c r="U68" s="76" t="str">
        <f>IF(VLOOKUP($B68,'Messieurs NET'!$B$6:$J$92,9,FALSE)="","",(VLOOKUP($B68,'Messieurs NET'!$B$6:$J$92,9,FALSE)))</f>
        <v/>
      </c>
      <c r="V68" s="140" t="str">
        <f t="shared" si="19"/>
        <v/>
      </c>
      <c r="W68" s="76" t="str">
        <f>IF(VLOOKUP($B68,'Messieurs BRUT'!$B$6:$M$92,10,FALSE)="","",(VLOOKUP($B68,'Messieurs BRUT'!$B$6:$M$92,10,FALSE)))</f>
        <v/>
      </c>
      <c r="X68" s="76" t="str">
        <f>IF(VLOOKUP($B68,'Messieurs NET'!$B$6:$M$92,10,FALSE)="","",(VLOOKUP($B68,'Messieurs NET'!$B$6:$M$92,10,FALSE)))</f>
        <v/>
      </c>
      <c r="Y68" s="140" t="str">
        <f t="shared" si="20"/>
        <v/>
      </c>
      <c r="Z68" s="76" t="str">
        <f>IF(VLOOKUP($B68,'Messieurs BRUT'!$B$6:$L$92,11,FALSE)="","",(VLOOKUP($B68,'Messieurs BRUT'!$B$6:$L$92,11,FALSE)))</f>
        <v/>
      </c>
      <c r="AA68" s="76" t="str">
        <f>IF(VLOOKUP($B68,'Messieurs NET'!$B$6:$L$92,11,FALSE)="","",(VLOOKUP($B68,'Messieurs NET'!$B$6:$L$92,11,FALSE)))</f>
        <v/>
      </c>
      <c r="AB68" s="140" t="str">
        <f t="shared" si="21"/>
        <v/>
      </c>
      <c r="AC68" s="76" t="str">
        <f>IF(VLOOKUP($B68,'Messieurs BRUT'!$B$6:$M$92,12,FALSE)="","",(VLOOKUP($B68,'Messieurs BRUT'!$B$6:$M$92,12,FALSE)))</f>
        <v/>
      </c>
      <c r="AD68" s="76" t="str">
        <f>IF(VLOOKUP($B68,'Messieurs NET'!$B$6:$M$92,12,FALSE)="","",(VLOOKUP($B68,'Messieurs NET'!$B$6:$M$92,12,FALSE)))</f>
        <v/>
      </c>
      <c r="AE68" s="140" t="str">
        <f t="shared" si="22"/>
        <v/>
      </c>
      <c r="AF68" s="76">
        <f>IF(VLOOKUP($B68,'Messieurs BRUT'!$B$6:$N$92,13,FALSE)="","",(VLOOKUP($B68,'Messieurs BRUT'!$B$6:$N$92,13,FALSE)))</f>
        <v>17</v>
      </c>
      <c r="AG68" s="76">
        <f>IF(VLOOKUP($B68,'Messieurs NET'!$B$6:$N$92,13,FALSE)="","",(VLOOKUP($B68,'Messieurs NET'!$B$6:$N$92,13,FALSE)))</f>
        <v>33</v>
      </c>
      <c r="AH68" s="140">
        <f t="shared" si="23"/>
        <v>50</v>
      </c>
      <c r="AI68" s="140">
        <f t="shared" si="24"/>
        <v>123</v>
      </c>
      <c r="AJ68" s="141">
        <f t="shared" si="25"/>
        <v>3</v>
      </c>
      <c r="AK68" s="141">
        <f>IF(AJ68&lt;8,0,+SMALL(($G68,$J68,$M68,$P68,$S68,$V68,$Y68,$AB68,$AE68,$AH68),1))</f>
        <v>0</v>
      </c>
      <c r="AL68" s="141">
        <f>IF(AJ68&lt;9,0,+SMALL(($G68,$J68,$M68,$P68,$S68,$V68,$Y68,$AB68,$AE68,$AH68),2))</f>
        <v>0</v>
      </c>
      <c r="AM68" s="141">
        <f>IF(AJ68&lt;10,0,+SMALL(($G68,$J68,$M68,$P68,$S68,$V68,$Y68,$AB68,$AE68,$AH68),3))</f>
        <v>0</v>
      </c>
      <c r="AN68" s="141">
        <f t="shared" si="26"/>
        <v>123</v>
      </c>
      <c r="AO68" s="141">
        <f t="shared" si="27"/>
        <v>63</v>
      </c>
    </row>
    <row r="69" spans="2:41" ht="14.4">
      <c r="B69" s="137" t="s">
        <v>195</v>
      </c>
      <c r="C69" s="76"/>
      <c r="D69" s="134" t="s">
        <v>84</v>
      </c>
      <c r="E69" s="76" t="str">
        <f>IF(VLOOKUP($B69,'Messieurs BRUT'!$B$6:$E$92,4,FALSE)="","",(VLOOKUP($B69,'Messieurs BRUT'!$B$6:$E$92,4,FALSE)))</f>
        <v/>
      </c>
      <c r="F69" s="76" t="str">
        <f>IF(VLOOKUP($B69,'Messieurs NET'!$B$6:E$92,4,FALSE)="","",(VLOOKUP($B69,'Messieurs NET'!$B$6:$E$92,4,FALSE)))</f>
        <v/>
      </c>
      <c r="G69" s="140" t="str">
        <f t="shared" si="14"/>
        <v/>
      </c>
      <c r="H69" s="76" t="str">
        <f>IF(VLOOKUP($B69,'Messieurs BRUT'!$B$6:$F$92,5,FALSE)="","",(VLOOKUP($B69,'Messieurs BRUT'!$B$6:$F$92,5,FALSE)))</f>
        <v/>
      </c>
      <c r="I69" s="76" t="str">
        <f>IF(VLOOKUP($B69,'Messieurs NET'!$B$6:$F$92,5,FALSE)="","",(VLOOKUP($B69,'Messieurs NET'!$B$6:$F$92,5,FALSE)))</f>
        <v/>
      </c>
      <c r="J69" s="140" t="str">
        <f t="shared" si="15"/>
        <v/>
      </c>
      <c r="K69" s="76">
        <f>IF(VLOOKUP($B69,'Messieurs BRUT'!$B$6:$G$92,6,FALSE)="","",(VLOOKUP($B69,'Messieurs BRUT'!$B$6:$G$92,6,FALSE)))</f>
        <v>10</v>
      </c>
      <c r="L69" s="76">
        <f>IF(VLOOKUP($B69,'Messieurs NET'!$B$6:$G$92,6,FALSE)="","",(VLOOKUP($B69,'Messieurs NET'!$B$6:$G$92,6,FALSE)))</f>
        <v>28</v>
      </c>
      <c r="M69" s="140">
        <f t="shared" si="16"/>
        <v>38</v>
      </c>
      <c r="N69" s="76">
        <f>IF(VLOOKUP($B69,'Messieurs BRUT'!$B$6:$H$92,7,FALSE)="","",(VLOOKUP($B69,'Messieurs BRUT'!$B$6:$H$92,7,FALSE)))</f>
        <v>11</v>
      </c>
      <c r="O69" s="76">
        <f>IF(VLOOKUP($B69,'Messieurs NET'!$B$6:$H$92,7,FALSE)="","",(VLOOKUP($B69,'Messieurs NET'!$B$6:$H$92,7,FALSE)))</f>
        <v>26</v>
      </c>
      <c r="P69" s="140">
        <f t="shared" si="17"/>
        <v>37</v>
      </c>
      <c r="Q69" s="76" t="str">
        <f>IF(VLOOKUP($B69,'Messieurs BRUT'!$B$6:$J$92,8,FALSE)="","",(VLOOKUP($B69,'Messieurs BRUT'!$B$6:$J$92,8,FALSE)))</f>
        <v/>
      </c>
      <c r="R69" s="76" t="str">
        <f>IF(VLOOKUP($B69,'Messieurs NET'!$B$6:$J$92,8,FALSE)="","",(VLOOKUP($B69,'Messieurs NET'!$B$6:$J$92,8,FALSE)))</f>
        <v/>
      </c>
      <c r="S69" s="140" t="str">
        <f t="shared" si="18"/>
        <v/>
      </c>
      <c r="T69" s="76" t="str">
        <f>IF(VLOOKUP($B69,'Messieurs BRUT'!$B$6:$J$92,9,FALSE)="","",(VLOOKUP($B69,'Messieurs BRUT'!$B$6:$J$92,9,FALSE)))</f>
        <v/>
      </c>
      <c r="U69" s="76" t="str">
        <f>IF(VLOOKUP($B69,'Messieurs NET'!$B$6:$J$92,9,FALSE)="","",(VLOOKUP($B69,'Messieurs NET'!$B$6:$J$92,9,FALSE)))</f>
        <v/>
      </c>
      <c r="V69" s="140" t="str">
        <f t="shared" si="19"/>
        <v/>
      </c>
      <c r="W69" s="76" t="str">
        <f>IF(VLOOKUP($B69,'Messieurs BRUT'!$B$6:$M$92,10,FALSE)="","",(VLOOKUP($B69,'Messieurs BRUT'!$B$6:$M$92,10,FALSE)))</f>
        <v/>
      </c>
      <c r="X69" s="76" t="str">
        <f>IF(VLOOKUP($B69,'Messieurs NET'!$B$6:$M$92,10,FALSE)="","",(VLOOKUP($B69,'Messieurs NET'!$B$6:$M$92,10,FALSE)))</f>
        <v/>
      </c>
      <c r="Y69" s="140" t="str">
        <f t="shared" si="20"/>
        <v/>
      </c>
      <c r="Z69" s="76" t="str">
        <f>IF(VLOOKUP($B69,'Messieurs BRUT'!$B$6:$L$92,11,FALSE)="","",(VLOOKUP($B69,'Messieurs BRUT'!$B$6:$L$92,11,FALSE)))</f>
        <v/>
      </c>
      <c r="AA69" s="76" t="str">
        <f>IF(VLOOKUP($B69,'Messieurs NET'!$B$6:$L$92,11,FALSE)="","",(VLOOKUP($B69,'Messieurs NET'!$B$6:$L$92,11,FALSE)))</f>
        <v/>
      </c>
      <c r="AB69" s="140" t="str">
        <f t="shared" si="21"/>
        <v/>
      </c>
      <c r="AC69" s="76" t="str">
        <f>IF(VLOOKUP($B69,'Messieurs BRUT'!$B$6:$M$92,12,FALSE)="","",(VLOOKUP($B69,'Messieurs BRUT'!$B$6:$M$92,12,FALSE)))</f>
        <v/>
      </c>
      <c r="AD69" s="76" t="str">
        <f>IF(VLOOKUP($B69,'Messieurs NET'!$B$6:$M$92,12,FALSE)="","",(VLOOKUP($B69,'Messieurs NET'!$B$6:$M$92,12,FALSE)))</f>
        <v/>
      </c>
      <c r="AE69" s="140" t="str">
        <f t="shared" si="22"/>
        <v/>
      </c>
      <c r="AF69" s="76">
        <f>IF(VLOOKUP($B69,'Messieurs BRUT'!$B$6:$N$92,13,FALSE)="","",(VLOOKUP($B69,'Messieurs BRUT'!$B$6:$N$92,13,FALSE)))</f>
        <v>11</v>
      </c>
      <c r="AG69" s="76">
        <f>IF(VLOOKUP($B69,'Messieurs NET'!$B$6:$N$92,13,FALSE)="","",(VLOOKUP($B69,'Messieurs NET'!$B$6:$N$92,13,FALSE)))</f>
        <v>31</v>
      </c>
      <c r="AH69" s="140">
        <f t="shared" si="23"/>
        <v>42</v>
      </c>
      <c r="AI69" s="140">
        <f t="shared" si="24"/>
        <v>117</v>
      </c>
      <c r="AJ69" s="141">
        <f t="shared" si="25"/>
        <v>3</v>
      </c>
      <c r="AK69" s="141">
        <f>IF(AJ69&lt;8,0,+SMALL(($G69,$J69,$M69,$P69,$S69,$V69,$Y69,$AB69,$AE69,$AH69),1))</f>
        <v>0</v>
      </c>
      <c r="AL69" s="141">
        <f>IF(AJ69&lt;9,0,+SMALL(($G69,$J69,$M69,$P69,$S69,$V69,$Y69,$AB69,$AE69,$AH69),2))</f>
        <v>0</v>
      </c>
      <c r="AM69" s="141">
        <f>IF(AJ69&lt;10,0,+SMALL(($G69,$J69,$M69,$P69,$S69,$V69,$Y69,$AB69,$AE69,$AH69),3))</f>
        <v>0</v>
      </c>
      <c r="AN69" s="141">
        <f t="shared" si="26"/>
        <v>117</v>
      </c>
      <c r="AO69" s="141">
        <f t="shared" si="27"/>
        <v>64</v>
      </c>
    </row>
    <row r="70" spans="2:41" ht="14.4">
      <c r="B70" s="137" t="s">
        <v>30</v>
      </c>
      <c r="C70" s="138"/>
      <c r="D70" s="144" t="s">
        <v>15</v>
      </c>
      <c r="E70" s="76">
        <f>IF(VLOOKUP($B70,'Messieurs BRUT'!$B$6:$E$92,4,FALSE)="","",(VLOOKUP($B70,'Messieurs BRUT'!$B$6:$E$92,4,FALSE)))</f>
        <v>6</v>
      </c>
      <c r="F70" s="76">
        <f>IF(VLOOKUP($B70,'Messieurs NET'!$B$6:E$92,4,FALSE)="","",(VLOOKUP($B70,'Messieurs NET'!$B$6:$E$92,4,FALSE)))</f>
        <v>18</v>
      </c>
      <c r="G70" s="140">
        <f t="shared" ref="G70:G79" si="28">IF(F70="","",SUM(E70:F70))</f>
        <v>24</v>
      </c>
      <c r="H70" s="76">
        <f>IF(VLOOKUP($B70,'Messieurs BRUT'!$B$6:$F$92,5,FALSE)="","",(VLOOKUP($B70,'Messieurs BRUT'!$B$6:$F$92,5,FALSE)))</f>
        <v>4</v>
      </c>
      <c r="I70" s="76">
        <f>IF(VLOOKUP($B70,'Messieurs NET'!$B$6:$F$92,5,FALSE)="","",(VLOOKUP($B70,'Messieurs NET'!$B$6:$F$92,5,FALSE)))</f>
        <v>21</v>
      </c>
      <c r="J70" s="140">
        <f t="shared" ref="J70:J79" si="29">IF(I70="","",SUM(H70:I70))</f>
        <v>25</v>
      </c>
      <c r="K70" s="76" t="str">
        <f>IF(VLOOKUP($B70,'Messieurs BRUT'!$B$6:$G$92,6,FALSE)="","",(VLOOKUP($B70,'Messieurs BRUT'!$B$6:$G$92,6,FALSE)))</f>
        <v/>
      </c>
      <c r="L70" s="76" t="str">
        <f>IF(VLOOKUP($B70,'Messieurs NET'!$B$6:$G$92,6,FALSE)="","",(VLOOKUP($B70,'Messieurs NET'!$B$6:$G$92,6,FALSE)))</f>
        <v/>
      </c>
      <c r="M70" s="140" t="str">
        <f t="shared" ref="M70:M79" si="30">IF(L70="","",SUM(K70:L70))</f>
        <v/>
      </c>
      <c r="N70" s="76">
        <f>IF(VLOOKUP($B70,'Messieurs BRUT'!$B$6:$H$92,7,FALSE)="","",(VLOOKUP($B70,'Messieurs BRUT'!$B$6:$H$92,7,FALSE)))</f>
        <v>5</v>
      </c>
      <c r="O70" s="76">
        <f>IF(VLOOKUP($B70,'Messieurs NET'!$B$6:$H$92,7,FALSE)="","",(VLOOKUP($B70,'Messieurs NET'!$B$6:$H$92,7,FALSE)))</f>
        <v>20</v>
      </c>
      <c r="P70" s="140">
        <f t="shared" ref="P70:P79" si="31">IF(O70="","",SUM(N70:O70))</f>
        <v>25</v>
      </c>
      <c r="Q70" s="76" t="str">
        <f>IF(VLOOKUP($B70,'Messieurs BRUT'!$B$6:$J$92,8,FALSE)="","",(VLOOKUP($B70,'Messieurs BRUT'!$B$6:$J$92,8,FALSE)))</f>
        <v/>
      </c>
      <c r="R70" s="76" t="str">
        <f>IF(VLOOKUP($B70,'Messieurs NET'!$B$6:$J$92,8,FALSE)="","",(VLOOKUP($B70,'Messieurs NET'!$B$6:$J$92,8,FALSE)))</f>
        <v/>
      </c>
      <c r="S70" s="140" t="str">
        <f t="shared" ref="S70:S79" si="32">IF(R70="","",SUM(Q70:R70))</f>
        <v/>
      </c>
      <c r="T70" s="76">
        <f>IF(VLOOKUP($B70,'Messieurs BRUT'!$B$6:$J$92,9,FALSE)="","",(VLOOKUP($B70,'Messieurs BRUT'!$B$6:$J$92,9,FALSE)))</f>
        <v>1</v>
      </c>
      <c r="U70" s="76">
        <f>IF(VLOOKUP($B70,'Messieurs NET'!$B$6:$J$92,9,FALSE)="","",(VLOOKUP($B70,'Messieurs NET'!$B$6:$J$92,9,FALSE)))</f>
        <v>20</v>
      </c>
      <c r="V70" s="140">
        <f t="shared" ref="V70:V79" si="33">IF(U70="","",SUM(T70:U70))</f>
        <v>21</v>
      </c>
      <c r="W70" s="76">
        <f>IF(VLOOKUP($B70,'Messieurs BRUT'!$B$6:$M$92,10,FALSE)="","",(VLOOKUP($B70,'Messieurs BRUT'!$B$6:$M$92,10,FALSE)))</f>
        <v>3</v>
      </c>
      <c r="X70" s="76">
        <f>IF(VLOOKUP($B70,'Messieurs NET'!$B$6:$M$92,10,FALSE)="","",(VLOOKUP($B70,'Messieurs NET'!$B$6:$M$92,10,FALSE)))</f>
        <v>19</v>
      </c>
      <c r="Y70" s="140">
        <f t="shared" ref="Y70:Y79" si="34">IF(X70="","",SUM(W70:X70))</f>
        <v>22</v>
      </c>
      <c r="Z70" s="76" t="str">
        <f>IF(VLOOKUP($B70,'Messieurs BRUT'!$B$6:$L$92,11,FALSE)="","",(VLOOKUP($B70,'Messieurs BRUT'!$B$6:$L$92,11,FALSE)))</f>
        <v/>
      </c>
      <c r="AA70" s="76" t="str">
        <f>IF(VLOOKUP($B70,'Messieurs NET'!$B$6:$L$92,11,FALSE)="","",(VLOOKUP($B70,'Messieurs NET'!$B$6:$L$92,11,FALSE)))</f>
        <v/>
      </c>
      <c r="AB70" s="140" t="str">
        <f t="shared" ref="AB70:AB79" si="35">IF(AA70="","",SUM(Z70:AA70))</f>
        <v/>
      </c>
      <c r="AC70" s="76" t="str">
        <f>IF(VLOOKUP($B70,'Messieurs BRUT'!$B$6:$M$92,12,FALSE)="","",(VLOOKUP($B70,'Messieurs BRUT'!$B$6:$M$92,12,FALSE)))</f>
        <v/>
      </c>
      <c r="AD70" s="76" t="str">
        <f>IF(VLOOKUP($B70,'Messieurs NET'!$B$6:$M$92,12,FALSE)="","",(VLOOKUP($B70,'Messieurs NET'!$B$6:$M$92,12,FALSE)))</f>
        <v/>
      </c>
      <c r="AE70" s="140" t="str">
        <f t="shared" ref="AE70:AE79" si="36">IF(AD70="","",SUM(AC70:AD70))</f>
        <v/>
      </c>
      <c r="AF70" s="76" t="str">
        <f>IF(VLOOKUP($B70,'Messieurs BRUT'!$B$6:$N$92,13,FALSE)="","",(VLOOKUP($B70,'Messieurs BRUT'!$B$6:$N$92,13,FALSE)))</f>
        <v/>
      </c>
      <c r="AG70" s="76" t="str">
        <f>IF(VLOOKUP($B70,'Messieurs NET'!$B$6:$N$92,13,FALSE)="","",(VLOOKUP($B70,'Messieurs NET'!$B$6:$N$92,13,FALSE)))</f>
        <v/>
      </c>
      <c r="AH70" s="140" t="str">
        <f t="shared" ref="AH70:AH79" si="37">IF(AG70="","",SUM(AF70:AG70))</f>
        <v/>
      </c>
      <c r="AI70" s="140">
        <f t="shared" ref="AI70:AI92" si="38">SUM(G70,J70,M70,P70,S70,V70,Y70,AB70,AE70,AH70)</f>
        <v>117</v>
      </c>
      <c r="AJ70" s="141">
        <f t="shared" ref="AJ70:AJ92" si="39">+COUNT(G70,J70,M70,P70,S70,V70,Y70,AB70,AE70,AH70)</f>
        <v>5</v>
      </c>
      <c r="AK70" s="141">
        <f>IF(AJ70&lt;8,0,+SMALL(($G70,$J70,$M70,$P70,$S70,$V70,$Y70,$AB70,$AE70,$AH70),1))</f>
        <v>0</v>
      </c>
      <c r="AL70" s="141">
        <f>IF(AJ70&lt;9,0,+SMALL(($G70,$J70,$M70,$P70,$S70,$V70,$Y70,$AB70,$AE70,$AH70),2))</f>
        <v>0</v>
      </c>
      <c r="AM70" s="141">
        <f>IF(AJ70&lt;10,0,+SMALL(($G70,$J70,$M70,$P70,$S70,$V70,$Y70,$AB70,$AE70,$AH70),3))</f>
        <v>0</v>
      </c>
      <c r="AN70" s="141">
        <f t="shared" ref="AN70:AN92" si="40">AI70-AK70-AL70-AM70</f>
        <v>117</v>
      </c>
      <c r="AO70" s="141">
        <f t="shared" ref="AO70:AO92" si="41">RANK(AN70,$AN$6:$AN$92,0)</f>
        <v>64</v>
      </c>
    </row>
    <row r="71" spans="2:41" ht="14.4">
      <c r="B71" s="137" t="s">
        <v>63</v>
      </c>
      <c r="C71" s="138"/>
      <c r="D71" s="146" t="s">
        <v>26</v>
      </c>
      <c r="E71" s="76" t="str">
        <f>IF(VLOOKUP($B71,'Messieurs BRUT'!$B$6:$E$92,4,FALSE)="","",(VLOOKUP($B71,'Messieurs BRUT'!$B$6:$E$92,4,FALSE)))</f>
        <v/>
      </c>
      <c r="F71" s="76" t="str">
        <f>IF(VLOOKUP($B71,'Messieurs NET'!$B$6:E$92,4,FALSE)="","",(VLOOKUP($B71,'Messieurs NET'!$B$6:$E$92,4,FALSE)))</f>
        <v/>
      </c>
      <c r="G71" s="140" t="str">
        <f t="shared" si="28"/>
        <v/>
      </c>
      <c r="H71" s="76" t="str">
        <f>IF(VLOOKUP($B71,'Messieurs BRUT'!$B$6:$F$92,5,FALSE)="","",(VLOOKUP($B71,'Messieurs BRUT'!$B$6:$F$92,5,FALSE)))</f>
        <v/>
      </c>
      <c r="I71" s="76" t="str">
        <f>IF(VLOOKUP($B71,'Messieurs NET'!$B$6:$F$92,5,FALSE)="","",(VLOOKUP($B71,'Messieurs NET'!$B$6:$F$92,5,FALSE)))</f>
        <v/>
      </c>
      <c r="J71" s="140" t="str">
        <f t="shared" si="29"/>
        <v/>
      </c>
      <c r="K71" s="76" t="str">
        <f>IF(VLOOKUP($B71,'Messieurs BRUT'!$B$6:$G$92,6,FALSE)="","",(VLOOKUP($B71,'Messieurs BRUT'!$B$6:$G$92,6,FALSE)))</f>
        <v/>
      </c>
      <c r="L71" s="76" t="str">
        <f>IF(VLOOKUP($B71,'Messieurs NET'!$B$6:$G$92,6,FALSE)="","",(VLOOKUP($B71,'Messieurs NET'!$B$6:$G$92,6,FALSE)))</f>
        <v/>
      </c>
      <c r="M71" s="140" t="str">
        <f t="shared" si="30"/>
        <v/>
      </c>
      <c r="N71" s="76" t="str">
        <f>IF(VLOOKUP($B71,'Messieurs BRUT'!$B$6:$H$92,7,FALSE)="","",(VLOOKUP($B71,'Messieurs BRUT'!$B$6:$H$92,7,FALSE)))</f>
        <v/>
      </c>
      <c r="O71" s="76" t="str">
        <f>IF(VLOOKUP($B71,'Messieurs NET'!$B$6:$H$92,7,FALSE)="","",(VLOOKUP($B71,'Messieurs NET'!$B$6:$H$92,7,FALSE)))</f>
        <v/>
      </c>
      <c r="P71" s="140" t="str">
        <f t="shared" si="31"/>
        <v/>
      </c>
      <c r="Q71" s="76" t="str">
        <f>IF(VLOOKUP($B71,'Messieurs BRUT'!$B$6:$J$92,8,FALSE)="","",(VLOOKUP($B71,'Messieurs BRUT'!$B$6:$J$92,8,FALSE)))</f>
        <v/>
      </c>
      <c r="R71" s="76" t="str">
        <f>IF(VLOOKUP($B71,'Messieurs NET'!$B$6:$J$92,8,FALSE)="","",(VLOOKUP($B71,'Messieurs NET'!$B$6:$J$92,8,FALSE)))</f>
        <v/>
      </c>
      <c r="S71" s="140" t="str">
        <f t="shared" si="32"/>
        <v/>
      </c>
      <c r="T71" s="76" t="str">
        <f>IF(VLOOKUP($B71,'Messieurs BRUT'!$B$6:$J$92,9,FALSE)="","",(VLOOKUP($B71,'Messieurs BRUT'!$B$6:$J$92,9,FALSE)))</f>
        <v/>
      </c>
      <c r="U71" s="76" t="str">
        <f>IF(VLOOKUP($B71,'Messieurs NET'!$B$6:$J$92,9,FALSE)="","",(VLOOKUP($B71,'Messieurs NET'!$B$6:$J$92,9,FALSE)))</f>
        <v/>
      </c>
      <c r="V71" s="140" t="str">
        <f t="shared" si="33"/>
        <v/>
      </c>
      <c r="W71" s="76" t="str">
        <f>IF(VLOOKUP($B71,'Messieurs BRUT'!$B$6:$M$92,10,FALSE)="","",(VLOOKUP($B71,'Messieurs BRUT'!$B$6:$M$92,10,FALSE)))</f>
        <v/>
      </c>
      <c r="X71" s="76" t="str">
        <f>IF(VLOOKUP($B71,'Messieurs NET'!$B$6:$M$92,10,FALSE)="","",(VLOOKUP($B71,'Messieurs NET'!$B$6:$M$92,10,FALSE)))</f>
        <v/>
      </c>
      <c r="Y71" s="140" t="str">
        <f t="shared" si="34"/>
        <v/>
      </c>
      <c r="Z71" s="76">
        <f>IF(VLOOKUP($B71,'Messieurs BRUT'!$B$6:$L$92,11,FALSE)="","",(VLOOKUP($B71,'Messieurs BRUT'!$B$6:$L$92,11,FALSE)))</f>
        <v>12</v>
      </c>
      <c r="AA71" s="76">
        <f>IF(VLOOKUP($B71,'Messieurs NET'!$B$6:$L$92,11,FALSE)="","",(VLOOKUP($B71,'Messieurs NET'!$B$6:$L$92,11,FALSE)))</f>
        <v>32</v>
      </c>
      <c r="AB71" s="140">
        <f t="shared" si="35"/>
        <v>44</v>
      </c>
      <c r="AC71" s="76">
        <f>IF(VLOOKUP($B71,'Messieurs BRUT'!$B$6:$M$92,12,FALSE)="","",(VLOOKUP($B71,'Messieurs BRUT'!$B$6:$M$92,12,FALSE)))</f>
        <v>9</v>
      </c>
      <c r="AD71" s="76">
        <f>IF(VLOOKUP($B71,'Messieurs NET'!$B$6:$M$92,12,FALSE)="","",(VLOOKUP($B71,'Messieurs NET'!$B$6:$M$92,12,FALSE)))</f>
        <v>30</v>
      </c>
      <c r="AE71" s="140">
        <f t="shared" si="36"/>
        <v>39</v>
      </c>
      <c r="AF71" s="76">
        <f>IF(VLOOKUP($B71,'Messieurs BRUT'!$B$6:$N$92,13,FALSE)="","",(VLOOKUP($B71,'Messieurs BRUT'!$B$6:$N$92,13,FALSE)))</f>
        <v>7</v>
      </c>
      <c r="AG71" s="76">
        <f>IF(VLOOKUP($B71,'Messieurs NET'!$B$6:$N$92,13,FALSE)="","",(VLOOKUP($B71,'Messieurs NET'!$B$6:$N$92,13,FALSE)))</f>
        <v>26</v>
      </c>
      <c r="AH71" s="140">
        <f t="shared" si="37"/>
        <v>33</v>
      </c>
      <c r="AI71" s="140">
        <f t="shared" si="38"/>
        <v>116</v>
      </c>
      <c r="AJ71" s="141">
        <f t="shared" si="39"/>
        <v>3</v>
      </c>
      <c r="AK71" s="141">
        <f>IF(AJ71&lt;8,0,+SMALL(($G71,$J71,$M71,$P71,$S71,$V71,$Y71,$AB71,$AE71,$AH71),1))</f>
        <v>0</v>
      </c>
      <c r="AL71" s="141">
        <f>IF(AJ71&lt;9,0,+SMALL(($G71,$J71,$M71,$P71,$S71,$V71,$Y71,$AB71,$AE71,$AH71),2))</f>
        <v>0</v>
      </c>
      <c r="AM71" s="141">
        <f>IF(AJ71&lt;10,0,+SMALL(($G71,$J71,$M71,$P71,$S71,$V71,$Y71,$AB71,$AE71,$AH71),3))</f>
        <v>0</v>
      </c>
      <c r="AN71" s="141">
        <f t="shared" si="40"/>
        <v>116</v>
      </c>
      <c r="AO71" s="141">
        <f t="shared" si="41"/>
        <v>66</v>
      </c>
    </row>
    <row r="72" spans="2:41" ht="14.4">
      <c r="B72" s="137" t="s">
        <v>192</v>
      </c>
      <c r="C72" s="76"/>
      <c r="D72" s="131" t="s">
        <v>36</v>
      </c>
      <c r="E72" s="76" t="str">
        <f>IF(VLOOKUP($B72,'Messieurs BRUT'!$B$6:$E$92,4,FALSE)="","",(VLOOKUP($B72,'Messieurs BRUT'!$B$6:$E$92,4,FALSE)))</f>
        <v/>
      </c>
      <c r="F72" s="76" t="str">
        <f>IF(VLOOKUP($B72,'Messieurs NET'!$B$6:E$92,4,FALSE)="","",(VLOOKUP($B72,'Messieurs NET'!$B$6:$E$92,4,FALSE)))</f>
        <v/>
      </c>
      <c r="G72" s="140" t="str">
        <f t="shared" si="28"/>
        <v/>
      </c>
      <c r="H72" s="76" t="str">
        <f>IF(VLOOKUP($B72,'Messieurs BRUT'!$B$6:$F$92,5,FALSE)="","",(VLOOKUP($B72,'Messieurs BRUT'!$B$6:$F$92,5,FALSE)))</f>
        <v/>
      </c>
      <c r="I72" s="76" t="str">
        <f>IF(VLOOKUP($B72,'Messieurs NET'!$B$6:$F$92,5,FALSE)="","",(VLOOKUP($B72,'Messieurs NET'!$B$6:$F$92,5,FALSE)))</f>
        <v/>
      </c>
      <c r="J72" s="140" t="str">
        <f t="shared" si="29"/>
        <v/>
      </c>
      <c r="K72" s="76" t="str">
        <f>IF(VLOOKUP($B72,'Messieurs BRUT'!$B$6:$G$92,6,FALSE)="","",(VLOOKUP($B72,'Messieurs BRUT'!$B$6:$G$92,6,FALSE)))</f>
        <v/>
      </c>
      <c r="L72" s="76" t="str">
        <f>IF(VLOOKUP($B72,'Messieurs NET'!$B$6:$G$92,6,FALSE)="","",(VLOOKUP($B72,'Messieurs NET'!$B$6:$G$92,6,FALSE)))</f>
        <v/>
      </c>
      <c r="M72" s="140" t="str">
        <f t="shared" si="30"/>
        <v/>
      </c>
      <c r="N72" s="76">
        <f>IF(VLOOKUP($B72,'Messieurs BRUT'!$B$6:$H$92,7,FALSE)="","",(VLOOKUP($B72,'Messieurs BRUT'!$B$6:$H$92,7,FALSE)))</f>
        <v>3</v>
      </c>
      <c r="O72" s="76">
        <f>IF(VLOOKUP($B72,'Messieurs NET'!$B$6:$H$92,7,FALSE)="","",(VLOOKUP($B72,'Messieurs NET'!$B$6:$H$92,7,FALSE)))</f>
        <v>23</v>
      </c>
      <c r="P72" s="140">
        <f t="shared" si="31"/>
        <v>26</v>
      </c>
      <c r="Q72" s="76">
        <f>IF(VLOOKUP($B72,'Messieurs BRUT'!$B$6:$J$92,8,FALSE)="","",(VLOOKUP($B72,'Messieurs BRUT'!$B$6:$J$92,8,FALSE)))</f>
        <v>13</v>
      </c>
      <c r="R72" s="76">
        <f>IF(VLOOKUP($B72,'Messieurs NET'!$B$6:$J$92,8,FALSE)="","",(VLOOKUP($B72,'Messieurs NET'!$B$6:$J$92,8,FALSE)))</f>
        <v>37</v>
      </c>
      <c r="S72" s="140">
        <f t="shared" si="32"/>
        <v>50</v>
      </c>
      <c r="T72" s="76" t="str">
        <f>IF(VLOOKUP($B72,'Messieurs BRUT'!$B$6:$J$92,9,FALSE)="","",(VLOOKUP($B72,'Messieurs BRUT'!$B$6:$J$92,9,FALSE)))</f>
        <v/>
      </c>
      <c r="U72" s="76" t="str">
        <f>IF(VLOOKUP($B72,'Messieurs NET'!$B$6:$J$92,9,FALSE)="","",(VLOOKUP($B72,'Messieurs NET'!$B$6:$J$92,9,FALSE)))</f>
        <v/>
      </c>
      <c r="V72" s="140" t="str">
        <f t="shared" si="33"/>
        <v/>
      </c>
      <c r="W72" s="76" t="str">
        <f>IF(VLOOKUP($B72,'Messieurs BRUT'!$B$6:$M$92,10,FALSE)="","",(VLOOKUP($B72,'Messieurs BRUT'!$B$6:$M$92,10,FALSE)))</f>
        <v/>
      </c>
      <c r="X72" s="76" t="str">
        <f>IF(VLOOKUP($B72,'Messieurs NET'!$B$6:$M$92,10,FALSE)="","",(VLOOKUP($B72,'Messieurs NET'!$B$6:$M$92,10,FALSE)))</f>
        <v/>
      </c>
      <c r="Y72" s="140" t="str">
        <f t="shared" si="34"/>
        <v/>
      </c>
      <c r="Z72" s="76" t="str">
        <f>IF(VLOOKUP($B72,'Messieurs BRUT'!$B$6:$L$92,11,FALSE)="","",(VLOOKUP($B72,'Messieurs BRUT'!$B$6:$L$92,11,FALSE)))</f>
        <v/>
      </c>
      <c r="AA72" s="76" t="str">
        <f>IF(VLOOKUP($B72,'Messieurs NET'!$B$6:$L$92,11,FALSE)="","",(VLOOKUP($B72,'Messieurs NET'!$B$6:$L$92,11,FALSE)))</f>
        <v/>
      </c>
      <c r="AB72" s="140" t="str">
        <f t="shared" si="35"/>
        <v/>
      </c>
      <c r="AC72" s="76" t="str">
        <f>IF(VLOOKUP($B72,'Messieurs BRUT'!$B$6:$M$92,12,FALSE)="","",(VLOOKUP($B72,'Messieurs BRUT'!$B$6:$M$92,12,FALSE)))</f>
        <v/>
      </c>
      <c r="AD72" s="76" t="str">
        <f>IF(VLOOKUP($B72,'Messieurs NET'!$B$6:$M$92,12,FALSE)="","",(VLOOKUP($B72,'Messieurs NET'!$B$6:$M$92,12,FALSE)))</f>
        <v/>
      </c>
      <c r="AE72" s="140" t="str">
        <f t="shared" si="36"/>
        <v/>
      </c>
      <c r="AF72" s="76">
        <f>IF(VLOOKUP($B72,'Messieurs BRUT'!$B$6:$N$92,13,FALSE)="","",(VLOOKUP($B72,'Messieurs BRUT'!$B$6:$N$92,13,FALSE)))</f>
        <v>10</v>
      </c>
      <c r="AG72" s="76">
        <f>IF(VLOOKUP($B72,'Messieurs NET'!$B$6:$N$92,13,FALSE)="","",(VLOOKUP($B72,'Messieurs NET'!$B$6:$N$92,13,FALSE)))</f>
        <v>30</v>
      </c>
      <c r="AH72" s="140">
        <f t="shared" si="37"/>
        <v>40</v>
      </c>
      <c r="AI72" s="140">
        <f t="shared" si="38"/>
        <v>116</v>
      </c>
      <c r="AJ72" s="141">
        <f t="shared" si="39"/>
        <v>3</v>
      </c>
      <c r="AK72" s="141">
        <f>IF(AJ72&lt;8,0,+SMALL(($G72,$J72,$M72,$P72,$S72,$V72,$Y72,$AB72,$AE72,$AH72),1))</f>
        <v>0</v>
      </c>
      <c r="AL72" s="141">
        <f>IF(AJ72&lt;9,0,+SMALL(($G72,$J72,$M72,$P72,$S72,$V72,$Y72,$AB72,$AE72,$AH72),2))</f>
        <v>0</v>
      </c>
      <c r="AM72" s="141">
        <f>IF(AJ72&lt;10,0,+SMALL(($G72,$J72,$M72,$P72,$S72,$V72,$Y72,$AB72,$AE72,$AH72),3))</f>
        <v>0</v>
      </c>
      <c r="AN72" s="141">
        <f t="shared" si="40"/>
        <v>116</v>
      </c>
      <c r="AO72" s="141">
        <f t="shared" si="41"/>
        <v>66</v>
      </c>
    </row>
    <row r="73" spans="2:41" ht="14.4">
      <c r="B73" s="137" t="s">
        <v>227</v>
      </c>
      <c r="C73" s="76"/>
      <c r="D73" s="135" t="s">
        <v>26</v>
      </c>
      <c r="E73" s="76" t="str">
        <f>IF(VLOOKUP($B73,'Messieurs BRUT'!$B$6:$E$92,4,FALSE)="","",(VLOOKUP($B73,'Messieurs BRUT'!$B$6:$E$92,4,FALSE)))</f>
        <v/>
      </c>
      <c r="F73" s="76" t="str">
        <f>IF(VLOOKUP($B73,'Messieurs NET'!$B$6:E$92,4,FALSE)="","",(VLOOKUP($B73,'Messieurs NET'!$B$6:$E$92,4,FALSE)))</f>
        <v/>
      </c>
      <c r="G73" s="140" t="str">
        <f t="shared" si="28"/>
        <v/>
      </c>
      <c r="H73" s="76" t="str">
        <f>IF(VLOOKUP($B73,'Messieurs BRUT'!$B$6:$F$92,5,FALSE)="","",(VLOOKUP($B73,'Messieurs BRUT'!$B$6:$F$92,5,FALSE)))</f>
        <v/>
      </c>
      <c r="I73" s="76" t="str">
        <f>IF(VLOOKUP($B73,'Messieurs NET'!$B$6:$F$92,5,FALSE)="","",(VLOOKUP($B73,'Messieurs NET'!$B$6:$F$92,5,FALSE)))</f>
        <v/>
      </c>
      <c r="J73" s="140" t="str">
        <f t="shared" si="29"/>
        <v/>
      </c>
      <c r="K73" s="76" t="str">
        <f>IF(VLOOKUP($B73,'Messieurs BRUT'!$B$6:$G$92,6,FALSE)="","",(VLOOKUP($B73,'Messieurs BRUT'!$B$6:$G$92,6,FALSE)))</f>
        <v/>
      </c>
      <c r="L73" s="76" t="str">
        <f>IF(VLOOKUP($B73,'Messieurs NET'!$B$6:$G$92,6,FALSE)="","",(VLOOKUP($B73,'Messieurs NET'!$B$6:$G$92,6,FALSE)))</f>
        <v/>
      </c>
      <c r="M73" s="140" t="str">
        <f t="shared" si="30"/>
        <v/>
      </c>
      <c r="N73" s="76" t="str">
        <f>IF(VLOOKUP($B73,'Messieurs BRUT'!$B$6:$H$92,7,FALSE)="","",(VLOOKUP($B73,'Messieurs BRUT'!$B$6:$H$92,7,FALSE)))</f>
        <v/>
      </c>
      <c r="O73" s="76" t="str">
        <f>IF(VLOOKUP($B73,'Messieurs NET'!$B$6:$H$92,7,FALSE)="","",(VLOOKUP($B73,'Messieurs NET'!$B$6:$H$92,7,FALSE)))</f>
        <v/>
      </c>
      <c r="P73" s="140" t="str">
        <f t="shared" si="31"/>
        <v/>
      </c>
      <c r="Q73" s="76" t="str">
        <f>IF(VLOOKUP($B73,'Messieurs BRUT'!$B$6:$J$92,8,FALSE)="","",(VLOOKUP($B73,'Messieurs BRUT'!$B$6:$J$92,8,FALSE)))</f>
        <v/>
      </c>
      <c r="R73" s="76" t="str">
        <f>IF(VLOOKUP($B73,'Messieurs NET'!$B$6:$J$92,8,FALSE)="","",(VLOOKUP($B73,'Messieurs NET'!$B$6:$J$92,8,FALSE)))</f>
        <v/>
      </c>
      <c r="S73" s="140" t="str">
        <f t="shared" si="32"/>
        <v/>
      </c>
      <c r="T73" s="76" t="str">
        <f>IF(VLOOKUP($B73,'Messieurs BRUT'!$B$6:$J$92,9,FALSE)="","",(VLOOKUP($B73,'Messieurs BRUT'!$B$6:$J$92,9,FALSE)))</f>
        <v/>
      </c>
      <c r="U73" s="76" t="str">
        <f>IF(VLOOKUP($B73,'Messieurs NET'!$B$6:$J$92,9,FALSE)="","",(VLOOKUP($B73,'Messieurs NET'!$B$6:$J$92,9,FALSE)))</f>
        <v/>
      </c>
      <c r="V73" s="140" t="str">
        <f t="shared" si="33"/>
        <v/>
      </c>
      <c r="W73" s="76" t="str">
        <f>IF(VLOOKUP($B73,'Messieurs BRUT'!$B$6:$M$92,10,FALSE)="","",(VLOOKUP($B73,'Messieurs BRUT'!$B$6:$M$92,10,FALSE)))</f>
        <v/>
      </c>
      <c r="X73" s="76" t="str">
        <f>IF(VLOOKUP($B73,'Messieurs NET'!$B$6:$M$92,10,FALSE)="","",(VLOOKUP($B73,'Messieurs NET'!$B$6:$M$92,10,FALSE)))</f>
        <v/>
      </c>
      <c r="Y73" s="140" t="str">
        <f t="shared" si="34"/>
        <v/>
      </c>
      <c r="Z73" s="76">
        <f>IF(VLOOKUP($B73,'Messieurs BRUT'!$B$6:$L$92,11,FALSE)="","",(VLOOKUP($B73,'Messieurs BRUT'!$B$6:$L$92,11,FALSE)))</f>
        <v>8</v>
      </c>
      <c r="AA73" s="76">
        <f>IF(VLOOKUP($B73,'Messieurs NET'!$B$6:$L$92,11,FALSE)="","",(VLOOKUP($B73,'Messieurs NET'!$B$6:$L$92,11,FALSE)))</f>
        <v>20</v>
      </c>
      <c r="AB73" s="140">
        <f t="shared" si="35"/>
        <v>28</v>
      </c>
      <c r="AC73" s="76">
        <f>IF(VLOOKUP($B73,'Messieurs BRUT'!$B$6:$M$92,12,FALSE)="","",(VLOOKUP($B73,'Messieurs BRUT'!$B$6:$M$92,12,FALSE)))</f>
        <v>13</v>
      </c>
      <c r="AD73" s="76">
        <f>IF(VLOOKUP($B73,'Messieurs NET'!$B$6:$M$92,12,FALSE)="","",(VLOOKUP($B73,'Messieurs NET'!$B$6:$M$92,12,FALSE)))</f>
        <v>24</v>
      </c>
      <c r="AE73" s="140">
        <f t="shared" si="36"/>
        <v>37</v>
      </c>
      <c r="AF73" s="76">
        <f>IF(VLOOKUP($B73,'Messieurs BRUT'!$B$6:$N$92,13,FALSE)="","",(VLOOKUP($B73,'Messieurs BRUT'!$B$6:$N$92,13,FALSE)))</f>
        <v>16</v>
      </c>
      <c r="AG73" s="76">
        <f>IF(VLOOKUP($B73,'Messieurs NET'!$B$6:$N$92,13,FALSE)="","",(VLOOKUP($B73,'Messieurs NET'!$B$6:$N$92,13,FALSE)))</f>
        <v>28</v>
      </c>
      <c r="AH73" s="140">
        <f t="shared" si="37"/>
        <v>44</v>
      </c>
      <c r="AI73" s="140">
        <f t="shared" si="38"/>
        <v>109</v>
      </c>
      <c r="AJ73" s="141">
        <f t="shared" si="39"/>
        <v>3</v>
      </c>
      <c r="AK73" s="141">
        <f>IF(AJ73&lt;8,0,+SMALL(($G73,$J73,$M73,$P73,$S73,$V73,$Y73,$AB73,$AE73,$AH73),1))</f>
        <v>0</v>
      </c>
      <c r="AL73" s="141">
        <f>IF(AJ73&lt;9,0,+SMALL(($G73,$J73,$M73,$P73,$S73,$V73,$Y73,$AB73,$AE73,$AH73),2))</f>
        <v>0</v>
      </c>
      <c r="AM73" s="141">
        <f>IF(AJ73&lt;10,0,+SMALL(($G73,$J73,$M73,$P73,$S73,$V73,$Y73,$AB73,$AE73,$AH73),3))</f>
        <v>0</v>
      </c>
      <c r="AN73" s="141">
        <f t="shared" si="40"/>
        <v>109</v>
      </c>
      <c r="AO73" s="141">
        <f t="shared" si="41"/>
        <v>68</v>
      </c>
    </row>
    <row r="74" spans="2:41" ht="14.4">
      <c r="B74" s="137" t="s">
        <v>193</v>
      </c>
      <c r="C74" s="76"/>
      <c r="D74" s="134" t="s">
        <v>84</v>
      </c>
      <c r="E74" s="76" t="str">
        <f>IF(VLOOKUP($B74,'Messieurs BRUT'!$B$6:$E$92,4,FALSE)="","",(VLOOKUP($B74,'Messieurs BRUT'!$B$6:$E$92,4,FALSE)))</f>
        <v/>
      </c>
      <c r="F74" s="76" t="str">
        <f>IF(VLOOKUP($B74,'Messieurs NET'!$B$6:E$92,4,FALSE)="","",(VLOOKUP($B74,'Messieurs NET'!$B$6:$E$92,4,FALSE)))</f>
        <v/>
      </c>
      <c r="G74" s="140" t="str">
        <f t="shared" si="28"/>
        <v/>
      </c>
      <c r="H74" s="76" t="str">
        <f>IF(VLOOKUP($B74,'Messieurs BRUT'!$B$6:$F$92,5,FALSE)="","",(VLOOKUP($B74,'Messieurs BRUT'!$B$6:$F$92,5,FALSE)))</f>
        <v/>
      </c>
      <c r="I74" s="76" t="str">
        <f>IF(VLOOKUP($B74,'Messieurs NET'!$B$6:$F$92,5,FALSE)="","",(VLOOKUP($B74,'Messieurs NET'!$B$6:$F$92,5,FALSE)))</f>
        <v/>
      </c>
      <c r="J74" s="140" t="str">
        <f t="shared" si="29"/>
        <v/>
      </c>
      <c r="K74" s="76">
        <f>IF(VLOOKUP($B74,'Messieurs BRUT'!$B$6:$G$92,6,FALSE)="","",(VLOOKUP($B74,'Messieurs BRUT'!$B$6:$G$92,6,FALSE)))</f>
        <v>22</v>
      </c>
      <c r="L74" s="76">
        <f>IF(VLOOKUP($B74,'Messieurs NET'!$B$6:$G$92,6,FALSE)="","",(VLOOKUP($B74,'Messieurs NET'!$B$6:$G$92,6,FALSE)))</f>
        <v>33</v>
      </c>
      <c r="M74" s="140">
        <f t="shared" si="30"/>
        <v>55</v>
      </c>
      <c r="N74" s="76">
        <f>IF(VLOOKUP($B74,'Messieurs BRUT'!$B$6:$H$92,7,FALSE)="","",(VLOOKUP($B74,'Messieurs BRUT'!$B$6:$H$92,7,FALSE)))</f>
        <v>20</v>
      </c>
      <c r="O74" s="76">
        <f>IF(VLOOKUP($B74,'Messieurs NET'!$B$6:$H$92,7,FALSE)="","",(VLOOKUP($B74,'Messieurs NET'!$B$6:$H$92,7,FALSE)))</f>
        <v>29</v>
      </c>
      <c r="P74" s="140">
        <f t="shared" si="31"/>
        <v>49</v>
      </c>
      <c r="Q74" s="76" t="str">
        <f>IF(VLOOKUP($B74,'Messieurs BRUT'!$B$6:$J$92,8,FALSE)="","",(VLOOKUP($B74,'Messieurs BRUT'!$B$6:$J$92,8,FALSE)))</f>
        <v/>
      </c>
      <c r="R74" s="76" t="str">
        <f>IF(VLOOKUP($B74,'Messieurs NET'!$B$6:$J$92,8,FALSE)="","",(VLOOKUP($B74,'Messieurs NET'!$B$6:$J$92,8,FALSE)))</f>
        <v/>
      </c>
      <c r="S74" s="140" t="str">
        <f t="shared" si="32"/>
        <v/>
      </c>
      <c r="T74" s="76" t="str">
        <f>IF(VLOOKUP($B74,'Messieurs BRUT'!$B$6:$J$92,9,FALSE)="","",(VLOOKUP($B74,'Messieurs BRUT'!$B$6:$J$92,9,FALSE)))</f>
        <v/>
      </c>
      <c r="U74" s="76" t="str">
        <f>IF(VLOOKUP($B74,'Messieurs NET'!$B$6:$J$92,9,FALSE)="","",(VLOOKUP($B74,'Messieurs NET'!$B$6:$J$92,9,FALSE)))</f>
        <v/>
      </c>
      <c r="V74" s="140" t="str">
        <f t="shared" si="33"/>
        <v/>
      </c>
      <c r="W74" s="76" t="str">
        <f>IF(VLOOKUP($B74,'Messieurs BRUT'!$B$6:$M$92,10,FALSE)="","",(VLOOKUP($B74,'Messieurs BRUT'!$B$6:$M$92,10,FALSE)))</f>
        <v/>
      </c>
      <c r="X74" s="76" t="str">
        <f>IF(VLOOKUP($B74,'Messieurs NET'!$B$6:$M$92,10,FALSE)="","",(VLOOKUP($B74,'Messieurs NET'!$B$6:$M$92,10,FALSE)))</f>
        <v/>
      </c>
      <c r="Y74" s="140" t="str">
        <f t="shared" si="34"/>
        <v/>
      </c>
      <c r="Z74" s="76" t="str">
        <f>IF(VLOOKUP($B74,'Messieurs BRUT'!$B$6:$L$92,11,FALSE)="","",(VLOOKUP($B74,'Messieurs BRUT'!$B$6:$L$92,11,FALSE)))</f>
        <v/>
      </c>
      <c r="AA74" s="76" t="str">
        <f>IF(VLOOKUP($B74,'Messieurs NET'!$B$6:$L$92,11,FALSE)="","",(VLOOKUP($B74,'Messieurs NET'!$B$6:$L$92,11,FALSE)))</f>
        <v/>
      </c>
      <c r="AB74" s="140" t="str">
        <f t="shared" si="35"/>
        <v/>
      </c>
      <c r="AC74" s="76" t="str">
        <f>IF(VLOOKUP($B74,'Messieurs BRUT'!$B$6:$M$92,12,FALSE)="","",(VLOOKUP($B74,'Messieurs BRUT'!$B$6:$M$92,12,FALSE)))</f>
        <v/>
      </c>
      <c r="AD74" s="76" t="str">
        <f>IF(VLOOKUP($B74,'Messieurs NET'!$B$6:$M$92,12,FALSE)="","",(VLOOKUP($B74,'Messieurs NET'!$B$6:$M$92,12,FALSE)))</f>
        <v/>
      </c>
      <c r="AE74" s="140" t="str">
        <f t="shared" si="36"/>
        <v/>
      </c>
      <c r="AF74" s="76" t="str">
        <f>IF(VLOOKUP($B74,'Messieurs BRUT'!$B$6:$N$92,13,FALSE)="","",(VLOOKUP($B74,'Messieurs BRUT'!$B$6:$N$92,13,FALSE)))</f>
        <v/>
      </c>
      <c r="AG74" s="76" t="str">
        <f>IF(VLOOKUP($B74,'Messieurs NET'!$B$6:$N$92,13,FALSE)="","",(VLOOKUP($B74,'Messieurs NET'!$B$6:$N$92,13,FALSE)))</f>
        <v/>
      </c>
      <c r="AH74" s="140" t="str">
        <f t="shared" si="37"/>
        <v/>
      </c>
      <c r="AI74" s="140">
        <f t="shared" si="38"/>
        <v>104</v>
      </c>
      <c r="AJ74" s="141">
        <f t="shared" si="39"/>
        <v>2</v>
      </c>
      <c r="AK74" s="141">
        <f>IF(AJ74&lt;8,0,+SMALL(($G74,$J74,$M74,$P74,$S74,$V74,$Y74,$AB74,$AE74,$AH74),1))</f>
        <v>0</v>
      </c>
      <c r="AL74" s="141">
        <f>IF(AJ74&lt;9,0,+SMALL(($G74,$J74,$M74,$P74,$S74,$V74,$Y74,$AB74,$AE74,$AH74),2))</f>
        <v>0</v>
      </c>
      <c r="AM74" s="141">
        <f>IF(AJ74&lt;10,0,+SMALL(($G74,$J74,$M74,$P74,$S74,$V74,$Y74,$AB74,$AE74,$AH74),3))</f>
        <v>0</v>
      </c>
      <c r="AN74" s="141">
        <f t="shared" si="40"/>
        <v>104</v>
      </c>
      <c r="AO74" s="141">
        <f t="shared" si="41"/>
        <v>69</v>
      </c>
    </row>
    <row r="75" spans="2:41" ht="14.4">
      <c r="B75" s="137" t="s">
        <v>191</v>
      </c>
      <c r="C75" s="138"/>
      <c r="D75" s="147" t="s">
        <v>230</v>
      </c>
      <c r="E75" s="76" t="str">
        <f>IF(VLOOKUP($B75,'Messieurs BRUT'!$B$6:$E$92,4,FALSE)="","",(VLOOKUP($B75,'Messieurs BRUT'!$B$6:$E$92,4,FALSE)))</f>
        <v/>
      </c>
      <c r="F75" s="76" t="str">
        <f>IF(VLOOKUP($B75,'Messieurs NET'!$B$6:E$92,4,FALSE)="","",(VLOOKUP($B75,'Messieurs NET'!$B$6:$E$92,4,FALSE)))</f>
        <v/>
      </c>
      <c r="G75" s="140" t="str">
        <f t="shared" si="28"/>
        <v/>
      </c>
      <c r="H75" s="76" t="str">
        <f>IF(VLOOKUP($B75,'Messieurs BRUT'!$B$6:$F$92,5,FALSE)="","",(VLOOKUP($B75,'Messieurs BRUT'!$B$6:$F$92,5,FALSE)))</f>
        <v/>
      </c>
      <c r="I75" s="76" t="str">
        <f>IF(VLOOKUP($B75,'Messieurs NET'!$B$6:$F$92,5,FALSE)="","",(VLOOKUP($B75,'Messieurs NET'!$B$6:$F$92,5,FALSE)))</f>
        <v/>
      </c>
      <c r="J75" s="140" t="str">
        <f t="shared" si="29"/>
        <v/>
      </c>
      <c r="K75" s="76" t="str">
        <f>IF(VLOOKUP($B75,'Messieurs BRUT'!$B$6:$G$92,6,FALSE)="","",(VLOOKUP($B75,'Messieurs BRUT'!$B$6:$G$92,6,FALSE)))</f>
        <v/>
      </c>
      <c r="L75" s="76" t="str">
        <f>IF(VLOOKUP($B75,'Messieurs NET'!$B$6:$G$92,6,FALSE)="","",(VLOOKUP($B75,'Messieurs NET'!$B$6:$G$92,6,FALSE)))</f>
        <v/>
      </c>
      <c r="M75" s="140" t="str">
        <f t="shared" si="30"/>
        <v/>
      </c>
      <c r="N75" s="76">
        <f>IF(VLOOKUP($B75,'Messieurs BRUT'!$B$6:$H$92,7,FALSE)="","",(VLOOKUP($B75,'Messieurs BRUT'!$B$6:$H$92,7,FALSE)))</f>
        <v>19</v>
      </c>
      <c r="O75" s="76">
        <f>IF(VLOOKUP($B75,'Messieurs NET'!$B$6:$H$92,7,FALSE)="","",(VLOOKUP($B75,'Messieurs NET'!$B$6:$H$92,7,FALSE)))</f>
        <v>34</v>
      </c>
      <c r="P75" s="140">
        <f t="shared" si="31"/>
        <v>53</v>
      </c>
      <c r="Q75" s="76" t="str">
        <f>IF(VLOOKUP($B75,'Messieurs BRUT'!$B$6:$J$92,8,FALSE)="","",(VLOOKUP($B75,'Messieurs BRUT'!$B$6:$J$92,8,FALSE)))</f>
        <v/>
      </c>
      <c r="R75" s="76" t="str">
        <f>IF(VLOOKUP($B75,'Messieurs NET'!$B$6:$J$92,8,FALSE)="","",(VLOOKUP($B75,'Messieurs NET'!$B$6:$J$92,8,FALSE)))</f>
        <v/>
      </c>
      <c r="S75" s="140" t="str">
        <f t="shared" si="32"/>
        <v/>
      </c>
      <c r="T75" s="76" t="str">
        <f>IF(VLOOKUP($B75,'Messieurs BRUT'!$B$6:$J$92,9,FALSE)="","",(VLOOKUP($B75,'Messieurs BRUT'!$B$6:$J$92,9,FALSE)))</f>
        <v/>
      </c>
      <c r="U75" s="76" t="str">
        <f>IF(VLOOKUP($B75,'Messieurs NET'!$B$6:$J$92,9,FALSE)="","",(VLOOKUP($B75,'Messieurs NET'!$B$6:$J$92,9,FALSE)))</f>
        <v/>
      </c>
      <c r="V75" s="140" t="str">
        <f t="shared" si="33"/>
        <v/>
      </c>
      <c r="W75" s="76" t="str">
        <f>IF(VLOOKUP($B75,'Messieurs BRUT'!$B$6:$M$92,10,FALSE)="","",(VLOOKUP($B75,'Messieurs BRUT'!$B$6:$M$92,10,FALSE)))</f>
        <v/>
      </c>
      <c r="X75" s="76" t="str">
        <f>IF(VLOOKUP($B75,'Messieurs NET'!$B$6:$M$92,10,FALSE)="","",(VLOOKUP($B75,'Messieurs NET'!$B$6:$M$92,10,FALSE)))</f>
        <v/>
      </c>
      <c r="Y75" s="140" t="str">
        <f t="shared" si="34"/>
        <v/>
      </c>
      <c r="Z75" s="76" t="str">
        <f>IF(VLOOKUP($B75,'Messieurs BRUT'!$B$6:$L$92,11,FALSE)="","",(VLOOKUP($B75,'Messieurs BRUT'!$B$6:$L$92,11,FALSE)))</f>
        <v/>
      </c>
      <c r="AA75" s="76" t="str">
        <f>IF(VLOOKUP($B75,'Messieurs NET'!$B$6:$L$92,11,FALSE)="","",(VLOOKUP($B75,'Messieurs NET'!$B$6:$L$92,11,FALSE)))</f>
        <v/>
      </c>
      <c r="AB75" s="140" t="str">
        <f t="shared" si="35"/>
        <v/>
      </c>
      <c r="AC75" s="76">
        <f>IF(VLOOKUP($B75,'Messieurs BRUT'!$B$6:$M$92,12,FALSE)="","",(VLOOKUP($B75,'Messieurs BRUT'!$B$6:$M$92,12,FALSE)))</f>
        <v>14</v>
      </c>
      <c r="AD75" s="76">
        <f>IF(VLOOKUP($B75,'Messieurs NET'!$B$6:$M$92,12,FALSE)="","",(VLOOKUP($B75,'Messieurs NET'!$B$6:$M$92,12,FALSE)))</f>
        <v>27</v>
      </c>
      <c r="AE75" s="140">
        <f t="shared" si="36"/>
        <v>41</v>
      </c>
      <c r="AF75" s="76" t="str">
        <f>IF(VLOOKUP($B75,'Messieurs BRUT'!$B$6:$N$92,13,FALSE)="","",(VLOOKUP($B75,'Messieurs BRUT'!$B$6:$N$92,13,FALSE)))</f>
        <v/>
      </c>
      <c r="AG75" s="76" t="str">
        <f>IF(VLOOKUP($B75,'Messieurs NET'!$B$6:$N$92,13,FALSE)="","",(VLOOKUP($B75,'Messieurs NET'!$B$6:$N$92,13,FALSE)))</f>
        <v/>
      </c>
      <c r="AH75" s="140" t="str">
        <f t="shared" si="37"/>
        <v/>
      </c>
      <c r="AI75" s="140">
        <f t="shared" si="38"/>
        <v>94</v>
      </c>
      <c r="AJ75" s="141">
        <f t="shared" si="39"/>
        <v>2</v>
      </c>
      <c r="AK75" s="141">
        <f>IF(AJ75&lt;8,0,+SMALL(($G75,$J75,$M75,$P75,$S75,$V75,$Y75,$AB75,$AE75,$AH75),1))</f>
        <v>0</v>
      </c>
      <c r="AL75" s="141">
        <f>IF(AJ75&lt;9,0,+SMALL(($G75,$J75,$M75,$P75,$S75,$V75,$Y75,$AB75,$AE75,$AH75),2))</f>
        <v>0</v>
      </c>
      <c r="AM75" s="141">
        <f>IF(AJ75&lt;10,0,+SMALL(($G75,$J75,$M75,$P75,$S75,$V75,$Y75,$AB75,$AE75,$AH75),3))</f>
        <v>0</v>
      </c>
      <c r="AN75" s="141">
        <f t="shared" si="40"/>
        <v>94</v>
      </c>
      <c r="AO75" s="141">
        <f t="shared" si="41"/>
        <v>70</v>
      </c>
    </row>
    <row r="76" spans="2:41" ht="14.4">
      <c r="B76" s="137" t="s">
        <v>156</v>
      </c>
      <c r="C76" s="76"/>
      <c r="D76" s="129" t="s">
        <v>5</v>
      </c>
      <c r="E76" s="76">
        <f>IF(VLOOKUP($B76,'Messieurs BRUT'!$B$6:$E$92,4,FALSE)="","",(VLOOKUP($B76,'Messieurs BRUT'!$B$6:$E$92,4,FALSE)))</f>
        <v>13</v>
      </c>
      <c r="F76" s="76">
        <f>IF(VLOOKUP($B76,'Messieurs NET'!$B$6:E$92,4,FALSE)="","",(VLOOKUP($B76,'Messieurs NET'!$B$6:$E$92,4,FALSE)))</f>
        <v>23</v>
      </c>
      <c r="G76" s="140">
        <f t="shared" si="28"/>
        <v>36</v>
      </c>
      <c r="H76" s="76">
        <f>IF(VLOOKUP($B76,'Messieurs BRUT'!$B$6:$F$92,5,FALSE)="","",(VLOOKUP($B76,'Messieurs BRUT'!$B$6:$F$92,5,FALSE)))</f>
        <v>21</v>
      </c>
      <c r="I76" s="76">
        <f>IF(VLOOKUP($B76,'Messieurs NET'!$B$6:$F$92,5,FALSE)="","",(VLOOKUP($B76,'Messieurs NET'!$B$6:$F$92,5,FALSE)))</f>
        <v>36</v>
      </c>
      <c r="J76" s="140">
        <f t="shared" si="29"/>
        <v>57</v>
      </c>
      <c r="K76" s="76" t="str">
        <f>IF(VLOOKUP($B76,'Messieurs BRUT'!$B$6:$G$92,6,FALSE)="","",(VLOOKUP($B76,'Messieurs BRUT'!$B$6:$G$92,6,FALSE)))</f>
        <v/>
      </c>
      <c r="L76" s="76" t="str">
        <f>IF(VLOOKUP($B76,'Messieurs NET'!$B$6:$G$92,6,FALSE)="","",(VLOOKUP($B76,'Messieurs NET'!$B$6:$G$92,6,FALSE)))</f>
        <v/>
      </c>
      <c r="M76" s="140" t="str">
        <f t="shared" si="30"/>
        <v/>
      </c>
      <c r="N76" s="76" t="str">
        <f>IF(VLOOKUP($B76,'Messieurs BRUT'!$B$6:$H$92,7,FALSE)="","",(VLOOKUP($B76,'Messieurs BRUT'!$B$6:$H$92,7,FALSE)))</f>
        <v/>
      </c>
      <c r="O76" s="76" t="str">
        <f>IF(VLOOKUP($B76,'Messieurs NET'!$B$6:$H$92,7,FALSE)="","",(VLOOKUP($B76,'Messieurs NET'!$B$6:$H$92,7,FALSE)))</f>
        <v/>
      </c>
      <c r="P76" s="140" t="str">
        <f t="shared" si="31"/>
        <v/>
      </c>
      <c r="Q76" s="76" t="str">
        <f>IF(VLOOKUP($B76,'Messieurs BRUT'!$B$6:$J$92,8,FALSE)="","",(VLOOKUP($B76,'Messieurs BRUT'!$B$6:$J$92,8,FALSE)))</f>
        <v/>
      </c>
      <c r="R76" s="76" t="str">
        <f>IF(VLOOKUP($B76,'Messieurs NET'!$B$6:$J$92,8,FALSE)="","",(VLOOKUP($B76,'Messieurs NET'!$B$6:$J$92,8,FALSE)))</f>
        <v/>
      </c>
      <c r="S76" s="140" t="str">
        <f t="shared" si="32"/>
        <v/>
      </c>
      <c r="T76" s="76" t="str">
        <f>IF(VLOOKUP($B76,'Messieurs BRUT'!$B$6:$J$92,9,FALSE)="","",(VLOOKUP($B76,'Messieurs BRUT'!$B$6:$J$92,9,FALSE)))</f>
        <v/>
      </c>
      <c r="U76" s="76" t="str">
        <f>IF(VLOOKUP($B76,'Messieurs NET'!$B$6:$J$92,9,FALSE)="","",(VLOOKUP($B76,'Messieurs NET'!$B$6:$J$92,9,FALSE)))</f>
        <v/>
      </c>
      <c r="V76" s="140" t="str">
        <f t="shared" si="33"/>
        <v/>
      </c>
      <c r="W76" s="76" t="str">
        <f>IF(VLOOKUP($B76,'Messieurs BRUT'!$B$6:$M$92,10,FALSE)="","",(VLOOKUP($B76,'Messieurs BRUT'!$B$6:$M$92,10,FALSE)))</f>
        <v/>
      </c>
      <c r="X76" s="76" t="str">
        <f>IF(VLOOKUP($B76,'Messieurs NET'!$B$6:$M$92,10,FALSE)="","",(VLOOKUP($B76,'Messieurs NET'!$B$6:$M$92,10,FALSE)))</f>
        <v/>
      </c>
      <c r="Y76" s="140" t="str">
        <f t="shared" si="34"/>
        <v/>
      </c>
      <c r="Z76" s="76" t="str">
        <f>IF(VLOOKUP($B76,'Messieurs BRUT'!$B$6:$L$92,11,FALSE)="","",(VLOOKUP($B76,'Messieurs BRUT'!$B$6:$L$92,11,FALSE)))</f>
        <v/>
      </c>
      <c r="AA76" s="76" t="str">
        <f>IF(VLOOKUP($B76,'Messieurs NET'!$B$6:$L$92,11,FALSE)="","",(VLOOKUP($B76,'Messieurs NET'!$B$6:$L$92,11,FALSE)))</f>
        <v/>
      </c>
      <c r="AB76" s="140" t="str">
        <f t="shared" si="35"/>
        <v/>
      </c>
      <c r="AC76" s="76" t="str">
        <f>IF(VLOOKUP($B76,'Messieurs BRUT'!$B$6:$M$92,12,FALSE)="","",(VLOOKUP($B76,'Messieurs BRUT'!$B$6:$M$92,12,FALSE)))</f>
        <v/>
      </c>
      <c r="AD76" s="76" t="str">
        <f>IF(VLOOKUP($B76,'Messieurs NET'!$B$6:$M$92,12,FALSE)="","",(VLOOKUP($B76,'Messieurs NET'!$B$6:$M$92,12,FALSE)))</f>
        <v/>
      </c>
      <c r="AE76" s="140" t="str">
        <f t="shared" si="36"/>
        <v/>
      </c>
      <c r="AF76" s="76" t="str">
        <f>IF(VLOOKUP($B76,'Messieurs BRUT'!$B$6:$N$92,13,FALSE)="","",(VLOOKUP($B76,'Messieurs BRUT'!$B$6:$N$92,13,FALSE)))</f>
        <v/>
      </c>
      <c r="AG76" s="76" t="str">
        <f>IF(VLOOKUP($B76,'Messieurs NET'!$B$6:$N$92,13,FALSE)="","",(VLOOKUP($B76,'Messieurs NET'!$B$6:$N$92,13,FALSE)))</f>
        <v/>
      </c>
      <c r="AH76" s="140" t="str">
        <f t="shared" si="37"/>
        <v/>
      </c>
      <c r="AI76" s="140">
        <f t="shared" si="38"/>
        <v>93</v>
      </c>
      <c r="AJ76" s="141">
        <f t="shared" si="39"/>
        <v>2</v>
      </c>
      <c r="AK76" s="141">
        <f>IF(AJ76&lt;8,0,+SMALL(($G76,$J76,$M76,$P76,$S76,$V76,$Y76,$AB76,$AE76,$AH76),1))</f>
        <v>0</v>
      </c>
      <c r="AL76" s="141">
        <f>IF(AJ76&lt;9,0,+SMALL(($G76,$J76,$M76,$P76,$S76,$V76,$Y76,$AB76,$AE76,$AH76),2))</f>
        <v>0</v>
      </c>
      <c r="AM76" s="141">
        <f>IF(AJ76&lt;10,0,+SMALL(($G76,$J76,$M76,$P76,$S76,$V76,$Y76,$AB76,$AE76,$AH76),3))</f>
        <v>0</v>
      </c>
      <c r="AN76" s="141">
        <f t="shared" si="40"/>
        <v>93</v>
      </c>
      <c r="AO76" s="141">
        <f t="shared" si="41"/>
        <v>71</v>
      </c>
    </row>
    <row r="77" spans="2:41" ht="14.4">
      <c r="B77" s="137" t="s">
        <v>187</v>
      </c>
      <c r="C77" s="76"/>
      <c r="D77" s="131" t="s">
        <v>36</v>
      </c>
      <c r="E77" s="76" t="str">
        <f>IF(VLOOKUP($B77,'Messieurs BRUT'!$B$6:$E$92,4,FALSE)="","",(VLOOKUP($B77,'Messieurs BRUT'!$B$6:$E$92,4,FALSE)))</f>
        <v/>
      </c>
      <c r="F77" s="76" t="str">
        <f>IF(VLOOKUP($B77,'Messieurs NET'!$B$6:E$92,4,FALSE)="","",(VLOOKUP($B77,'Messieurs NET'!$B$6:$E$92,4,FALSE)))</f>
        <v/>
      </c>
      <c r="G77" s="140" t="str">
        <f t="shared" si="28"/>
        <v/>
      </c>
      <c r="H77" s="76" t="str">
        <f>IF(VLOOKUP($B77,'Messieurs BRUT'!$B$6:$F$92,5,FALSE)="","",(VLOOKUP($B77,'Messieurs BRUT'!$B$6:$F$92,5,FALSE)))</f>
        <v/>
      </c>
      <c r="I77" s="76" t="str">
        <f>IF(VLOOKUP($B77,'Messieurs NET'!$B$6:$F$92,5,FALSE)="","",(VLOOKUP($B77,'Messieurs NET'!$B$6:$F$92,5,FALSE)))</f>
        <v/>
      </c>
      <c r="J77" s="140" t="str">
        <f t="shared" si="29"/>
        <v/>
      </c>
      <c r="K77" s="76">
        <f>IF(VLOOKUP($B77,'Messieurs BRUT'!$B$6:$G$92,6,FALSE)="","",(VLOOKUP($B77,'Messieurs BRUT'!$B$6:$G$92,6,FALSE)))</f>
        <v>13</v>
      </c>
      <c r="L77" s="76">
        <f>IF(VLOOKUP($B77,'Messieurs NET'!$B$6:$G$92,6,FALSE)="","",(VLOOKUP($B77,'Messieurs NET'!$B$6:$G$92,6,FALSE)))</f>
        <v>36</v>
      </c>
      <c r="M77" s="140">
        <f t="shared" si="30"/>
        <v>49</v>
      </c>
      <c r="N77" s="76">
        <f>IF(VLOOKUP($B77,'Messieurs BRUT'!$B$6:$H$92,7,FALSE)="","",(VLOOKUP($B77,'Messieurs BRUT'!$B$6:$H$92,7,FALSE)))</f>
        <v>12</v>
      </c>
      <c r="O77" s="76">
        <f>IF(VLOOKUP($B77,'Messieurs NET'!$B$6:$H$92,7,FALSE)="","",(VLOOKUP($B77,'Messieurs NET'!$B$6:$H$92,7,FALSE)))</f>
        <v>30</v>
      </c>
      <c r="P77" s="140">
        <f t="shared" si="31"/>
        <v>42</v>
      </c>
      <c r="Q77" s="76" t="str">
        <f>IF(VLOOKUP($B77,'Messieurs BRUT'!$B$6:$J$92,8,FALSE)="","",(VLOOKUP($B77,'Messieurs BRUT'!$B$6:$J$92,8,FALSE)))</f>
        <v/>
      </c>
      <c r="R77" s="76" t="str">
        <f>IF(VLOOKUP($B77,'Messieurs NET'!$B$6:$J$92,8,FALSE)="","",(VLOOKUP($B77,'Messieurs NET'!$B$6:$J$92,8,FALSE)))</f>
        <v/>
      </c>
      <c r="S77" s="140" t="str">
        <f t="shared" si="32"/>
        <v/>
      </c>
      <c r="T77" s="76" t="str">
        <f>IF(VLOOKUP($B77,'Messieurs BRUT'!$B$6:$J$92,9,FALSE)="","",(VLOOKUP($B77,'Messieurs BRUT'!$B$6:$J$92,9,FALSE)))</f>
        <v/>
      </c>
      <c r="U77" s="76" t="str">
        <f>IF(VLOOKUP($B77,'Messieurs NET'!$B$6:$J$92,9,FALSE)="","",(VLOOKUP($B77,'Messieurs NET'!$B$6:$J$92,9,FALSE)))</f>
        <v/>
      </c>
      <c r="V77" s="140" t="str">
        <f t="shared" si="33"/>
        <v/>
      </c>
      <c r="W77" s="76" t="str">
        <f>IF(VLOOKUP($B77,'Messieurs BRUT'!$B$6:$M$92,10,FALSE)="","",(VLOOKUP($B77,'Messieurs BRUT'!$B$6:$M$92,10,FALSE)))</f>
        <v/>
      </c>
      <c r="X77" s="76" t="str">
        <f>IF(VLOOKUP($B77,'Messieurs NET'!$B$6:$M$92,10,FALSE)="","",(VLOOKUP($B77,'Messieurs NET'!$B$6:$M$92,10,FALSE)))</f>
        <v/>
      </c>
      <c r="Y77" s="140" t="str">
        <f t="shared" si="34"/>
        <v/>
      </c>
      <c r="Z77" s="76" t="str">
        <f>IF(VLOOKUP($B77,'Messieurs BRUT'!$B$6:$L$92,11,FALSE)="","",(VLOOKUP($B77,'Messieurs BRUT'!$B$6:$L$92,11,FALSE)))</f>
        <v/>
      </c>
      <c r="AA77" s="76" t="str">
        <f>IF(VLOOKUP($B77,'Messieurs NET'!$B$6:$L$92,11,FALSE)="","",(VLOOKUP($B77,'Messieurs NET'!$B$6:$L$92,11,FALSE)))</f>
        <v/>
      </c>
      <c r="AB77" s="140" t="str">
        <f t="shared" si="35"/>
        <v/>
      </c>
      <c r="AC77" s="76" t="str">
        <f>IF(VLOOKUP($B77,'Messieurs BRUT'!$B$6:$M$92,12,FALSE)="","",(VLOOKUP($B77,'Messieurs BRUT'!$B$6:$M$92,12,FALSE)))</f>
        <v/>
      </c>
      <c r="AD77" s="76" t="str">
        <f>IF(VLOOKUP($B77,'Messieurs NET'!$B$6:$M$92,12,FALSE)="","",(VLOOKUP($B77,'Messieurs NET'!$B$6:$M$92,12,FALSE)))</f>
        <v/>
      </c>
      <c r="AE77" s="140" t="str">
        <f t="shared" si="36"/>
        <v/>
      </c>
      <c r="AF77" s="76" t="str">
        <f>IF(VLOOKUP($B77,'Messieurs BRUT'!$B$6:$N$92,13,FALSE)="","",(VLOOKUP($B77,'Messieurs BRUT'!$B$6:$N$92,13,FALSE)))</f>
        <v/>
      </c>
      <c r="AG77" s="76" t="str">
        <f>IF(VLOOKUP($B77,'Messieurs NET'!$B$6:$N$92,13,FALSE)="","",(VLOOKUP($B77,'Messieurs NET'!$B$6:$N$92,13,FALSE)))</f>
        <v/>
      </c>
      <c r="AH77" s="140" t="str">
        <f t="shared" si="37"/>
        <v/>
      </c>
      <c r="AI77" s="140">
        <f t="shared" si="38"/>
        <v>91</v>
      </c>
      <c r="AJ77" s="141">
        <f t="shared" si="39"/>
        <v>2</v>
      </c>
      <c r="AK77" s="141">
        <f>IF(AJ77&lt;8,0,+SMALL(($G77,$J77,$M77,$P77,$S77,$V77,$Y77,$AB77,$AE77,$AH77),1))</f>
        <v>0</v>
      </c>
      <c r="AL77" s="141">
        <f>IF(AJ77&lt;9,0,+SMALL(($G77,$J77,$M77,$P77,$S77,$V77,$Y77,$AB77,$AE77,$AH77),2))</f>
        <v>0</v>
      </c>
      <c r="AM77" s="141">
        <f>IF(AJ77&lt;10,0,+SMALL(($G77,$J77,$M77,$P77,$S77,$V77,$Y77,$AB77,$AE77,$AH77),3))</f>
        <v>0</v>
      </c>
      <c r="AN77" s="141">
        <f t="shared" si="40"/>
        <v>91</v>
      </c>
      <c r="AO77" s="141">
        <f t="shared" si="41"/>
        <v>72</v>
      </c>
    </row>
    <row r="78" spans="2:41" ht="14.4">
      <c r="B78" s="137" t="s">
        <v>189</v>
      </c>
      <c r="C78" s="138"/>
      <c r="D78" s="143" t="s">
        <v>5</v>
      </c>
      <c r="E78" s="76" t="str">
        <f>IF(VLOOKUP($B78,'Messieurs BRUT'!$B$6:$E$92,4,FALSE)="","",(VLOOKUP($B78,'Messieurs BRUT'!$B$6:$E$92,4,FALSE)))</f>
        <v/>
      </c>
      <c r="F78" s="76" t="str">
        <f>IF(VLOOKUP($B78,'Messieurs NET'!$B$6:E$92,4,FALSE)="","",(VLOOKUP($B78,'Messieurs NET'!$B$6:$E$92,4,FALSE)))</f>
        <v/>
      </c>
      <c r="G78" s="140" t="str">
        <f t="shared" si="28"/>
        <v/>
      </c>
      <c r="H78" s="76" t="str">
        <f>IF(VLOOKUP($B78,'Messieurs BRUT'!$B$6:$F$92,5,FALSE)="","",(VLOOKUP($B78,'Messieurs BRUT'!$B$6:$F$92,5,FALSE)))</f>
        <v/>
      </c>
      <c r="I78" s="76" t="str">
        <f>IF(VLOOKUP($B78,'Messieurs NET'!$B$6:$F$92,5,FALSE)="","",(VLOOKUP($B78,'Messieurs NET'!$B$6:$F$92,5,FALSE)))</f>
        <v/>
      </c>
      <c r="J78" s="140" t="str">
        <f t="shared" si="29"/>
        <v/>
      </c>
      <c r="K78" s="76">
        <f>IF(VLOOKUP($B78,'Messieurs BRUT'!$B$6:$G$92,6,FALSE)="","",(VLOOKUP($B78,'Messieurs BRUT'!$B$6:$G$92,6,FALSE)))</f>
        <v>15</v>
      </c>
      <c r="L78" s="76">
        <f>IF(VLOOKUP($B78,'Messieurs NET'!$B$6:$G$92,6,FALSE)="","",(VLOOKUP($B78,'Messieurs NET'!$B$6:$G$92,6,FALSE)))</f>
        <v>29</v>
      </c>
      <c r="M78" s="140">
        <f t="shared" si="30"/>
        <v>44</v>
      </c>
      <c r="N78" s="76" t="str">
        <f>IF(VLOOKUP($B78,'Messieurs BRUT'!$B$6:$H$92,7,FALSE)="","",(VLOOKUP($B78,'Messieurs BRUT'!$B$6:$H$92,7,FALSE)))</f>
        <v/>
      </c>
      <c r="O78" s="76" t="str">
        <f>IF(VLOOKUP($B78,'Messieurs NET'!$B$6:$H$92,7,FALSE)="","",(VLOOKUP($B78,'Messieurs NET'!$B$6:$H$92,7,FALSE)))</f>
        <v/>
      </c>
      <c r="P78" s="140" t="str">
        <f t="shared" si="31"/>
        <v/>
      </c>
      <c r="Q78" s="76" t="str">
        <f>IF(VLOOKUP($B78,'Messieurs BRUT'!$B$6:$J$92,8,FALSE)="","",(VLOOKUP($B78,'Messieurs BRUT'!$B$6:$J$92,8,FALSE)))</f>
        <v/>
      </c>
      <c r="R78" s="76" t="str">
        <f>IF(VLOOKUP($B78,'Messieurs NET'!$B$6:$J$92,8,FALSE)="","",(VLOOKUP($B78,'Messieurs NET'!$B$6:$J$92,8,FALSE)))</f>
        <v/>
      </c>
      <c r="S78" s="140" t="str">
        <f t="shared" si="32"/>
        <v/>
      </c>
      <c r="T78" s="76">
        <f>IF(VLOOKUP($B78,'Messieurs BRUT'!$B$6:$J$92,9,FALSE)="","",(VLOOKUP($B78,'Messieurs BRUT'!$B$6:$J$92,9,FALSE)))</f>
        <v>15</v>
      </c>
      <c r="U78" s="76">
        <f>IF(VLOOKUP($B78,'Messieurs NET'!$B$6:$J$92,9,FALSE)="","",(VLOOKUP($B78,'Messieurs NET'!$B$6:$J$92,9,FALSE)))</f>
        <v>28</v>
      </c>
      <c r="V78" s="140">
        <f t="shared" si="33"/>
        <v>43</v>
      </c>
      <c r="W78" s="76" t="str">
        <f>IF(VLOOKUP($B78,'Messieurs BRUT'!$B$6:$M$92,10,FALSE)="","",(VLOOKUP($B78,'Messieurs BRUT'!$B$6:$M$92,10,FALSE)))</f>
        <v/>
      </c>
      <c r="X78" s="76" t="str">
        <f>IF(VLOOKUP($B78,'Messieurs NET'!$B$6:$M$92,10,FALSE)="","",(VLOOKUP($B78,'Messieurs NET'!$B$6:$M$92,10,FALSE)))</f>
        <v/>
      </c>
      <c r="Y78" s="140" t="str">
        <f t="shared" si="34"/>
        <v/>
      </c>
      <c r="Z78" s="76" t="str">
        <f>IF(VLOOKUP($B78,'Messieurs BRUT'!$B$6:$L$92,11,FALSE)="","",(VLOOKUP($B78,'Messieurs BRUT'!$B$6:$L$92,11,FALSE)))</f>
        <v/>
      </c>
      <c r="AA78" s="76" t="str">
        <f>IF(VLOOKUP($B78,'Messieurs NET'!$B$6:$L$92,11,FALSE)="","",(VLOOKUP($B78,'Messieurs NET'!$B$6:$L$92,11,FALSE)))</f>
        <v/>
      </c>
      <c r="AB78" s="140" t="str">
        <f t="shared" si="35"/>
        <v/>
      </c>
      <c r="AC78" s="76" t="str">
        <f>IF(VLOOKUP($B78,'Messieurs BRUT'!$B$6:$M$92,12,FALSE)="","",(VLOOKUP($B78,'Messieurs BRUT'!$B$6:$M$92,12,FALSE)))</f>
        <v/>
      </c>
      <c r="AD78" s="76" t="str">
        <f>IF(VLOOKUP($B78,'Messieurs NET'!$B$6:$M$92,12,FALSE)="","",(VLOOKUP($B78,'Messieurs NET'!$B$6:$M$92,12,FALSE)))</f>
        <v/>
      </c>
      <c r="AE78" s="140" t="str">
        <f t="shared" si="36"/>
        <v/>
      </c>
      <c r="AF78" s="76" t="str">
        <f>IF(VLOOKUP($B78,'Messieurs BRUT'!$B$6:$N$92,13,FALSE)="","",(VLOOKUP($B78,'Messieurs BRUT'!$B$6:$N$92,13,FALSE)))</f>
        <v/>
      </c>
      <c r="AG78" s="76" t="str">
        <f>IF(VLOOKUP($B78,'Messieurs NET'!$B$6:$N$92,13,FALSE)="","",(VLOOKUP($B78,'Messieurs NET'!$B$6:$N$92,13,FALSE)))</f>
        <v/>
      </c>
      <c r="AH78" s="140" t="str">
        <f t="shared" si="37"/>
        <v/>
      </c>
      <c r="AI78" s="140">
        <f t="shared" si="38"/>
        <v>87</v>
      </c>
      <c r="AJ78" s="141">
        <f t="shared" si="39"/>
        <v>2</v>
      </c>
      <c r="AK78" s="141">
        <f>IF(AJ78&lt;8,0,+SMALL(($G78,$J78,$M78,$P78,$S78,$V78,$Y78,$AB78,$AE78,$AH78),1))</f>
        <v>0</v>
      </c>
      <c r="AL78" s="141">
        <f>IF(AJ78&lt;9,0,+SMALL(($G78,$J78,$M78,$P78,$S78,$V78,$Y78,$AB78,$AE78,$AH78),2))</f>
        <v>0</v>
      </c>
      <c r="AM78" s="141">
        <f>IF(AJ78&lt;10,0,+SMALL(($G78,$J78,$M78,$P78,$S78,$V78,$Y78,$AB78,$AE78,$AH78),3))</f>
        <v>0</v>
      </c>
      <c r="AN78" s="141">
        <f t="shared" si="40"/>
        <v>87</v>
      </c>
      <c r="AO78" s="141">
        <f t="shared" si="41"/>
        <v>73</v>
      </c>
    </row>
    <row r="79" spans="2:41" ht="14.4">
      <c r="B79" s="137" t="s">
        <v>109</v>
      </c>
      <c r="C79" s="138"/>
      <c r="D79" s="142" t="s">
        <v>36</v>
      </c>
      <c r="E79" s="76">
        <f>IF(VLOOKUP($B79,'Messieurs BRUT'!$B$6:$E$92,4,FALSE)="","",(VLOOKUP($B79,'Messieurs BRUT'!$B$6:$E$92,4,FALSE)))</f>
        <v>16</v>
      </c>
      <c r="F79" s="76">
        <f>IF(VLOOKUP($B79,'Messieurs NET'!$B$6:E$92,4,FALSE)="","",(VLOOKUP($B79,'Messieurs NET'!$B$6:$E$92,4,FALSE)))</f>
        <v>37</v>
      </c>
      <c r="G79" s="140">
        <f t="shared" si="28"/>
        <v>53</v>
      </c>
      <c r="H79" s="76" t="str">
        <f>IF(VLOOKUP($B79,'Messieurs BRUT'!$B$6:$F$92,5,FALSE)="","",(VLOOKUP($B79,'Messieurs BRUT'!$B$6:$F$92,5,FALSE)))</f>
        <v/>
      </c>
      <c r="I79" s="76" t="str">
        <f>IF(VLOOKUP($B79,'Messieurs NET'!$B$6:$F$92,5,FALSE)="","",(VLOOKUP($B79,'Messieurs NET'!$B$6:$F$92,5,FALSE)))</f>
        <v/>
      </c>
      <c r="J79" s="140" t="str">
        <f t="shared" si="29"/>
        <v/>
      </c>
      <c r="K79" s="76" t="str">
        <f>IF(VLOOKUP($B79,'Messieurs BRUT'!$B$6:$G$92,6,FALSE)="","",(VLOOKUP($B79,'Messieurs BRUT'!$B$6:$G$92,6,FALSE)))</f>
        <v/>
      </c>
      <c r="L79" s="76" t="str">
        <f>IF(VLOOKUP($B79,'Messieurs NET'!$B$6:$G$92,6,FALSE)="","",(VLOOKUP($B79,'Messieurs NET'!$B$6:$G$92,6,FALSE)))</f>
        <v/>
      </c>
      <c r="M79" s="140" t="str">
        <f t="shared" si="30"/>
        <v/>
      </c>
      <c r="N79" s="76">
        <f>IF(VLOOKUP($B79,'Messieurs BRUT'!$B$6:$H$92,7,FALSE)="","",(VLOOKUP($B79,'Messieurs BRUT'!$B$6:$H$92,7,FALSE)))</f>
        <v>6</v>
      </c>
      <c r="O79" s="76">
        <f>IF(VLOOKUP($B79,'Messieurs NET'!$B$6:$H$92,7,FALSE)="","",(VLOOKUP($B79,'Messieurs NET'!$B$6:$H$92,7,FALSE)))</f>
        <v>22</v>
      </c>
      <c r="P79" s="140">
        <f t="shared" si="31"/>
        <v>28</v>
      </c>
      <c r="Q79" s="76" t="str">
        <f>IF(VLOOKUP($B79,'Messieurs BRUT'!$B$6:$J$92,8,FALSE)="","",(VLOOKUP($B79,'Messieurs BRUT'!$B$6:$J$92,8,FALSE)))</f>
        <v/>
      </c>
      <c r="R79" s="76" t="str">
        <f>IF(VLOOKUP($B79,'Messieurs NET'!$B$6:$J$92,8,FALSE)="","",(VLOOKUP($B79,'Messieurs NET'!$B$6:$J$92,8,FALSE)))</f>
        <v/>
      </c>
      <c r="S79" s="140" t="str">
        <f t="shared" si="32"/>
        <v/>
      </c>
      <c r="T79" s="76" t="str">
        <f>IF(VLOOKUP($B79,'Messieurs BRUT'!$B$6:$J$92,9,FALSE)="","",(VLOOKUP($B79,'Messieurs BRUT'!$B$6:$J$92,9,FALSE)))</f>
        <v/>
      </c>
      <c r="U79" s="76" t="str">
        <f>IF(VLOOKUP($B79,'Messieurs NET'!$B$6:$J$92,9,FALSE)="","",(VLOOKUP($B79,'Messieurs NET'!$B$6:$J$92,9,FALSE)))</f>
        <v/>
      </c>
      <c r="V79" s="140" t="str">
        <f t="shared" si="33"/>
        <v/>
      </c>
      <c r="W79" s="76" t="str">
        <f>IF(VLOOKUP($B79,'Messieurs BRUT'!$B$6:$M$92,10,FALSE)="","",(VLOOKUP($B79,'Messieurs BRUT'!$B$6:$M$92,10,FALSE)))</f>
        <v/>
      </c>
      <c r="X79" s="76" t="str">
        <f>IF(VLOOKUP($B79,'Messieurs NET'!$B$6:$M$92,10,FALSE)="","",(VLOOKUP($B79,'Messieurs NET'!$B$6:$M$92,10,FALSE)))</f>
        <v/>
      </c>
      <c r="Y79" s="140" t="str">
        <f t="shared" si="34"/>
        <v/>
      </c>
      <c r="Z79" s="76" t="str">
        <f>IF(VLOOKUP($B79,'Messieurs BRUT'!$B$6:$L$92,11,FALSE)="","",(VLOOKUP($B79,'Messieurs BRUT'!$B$6:$L$92,11,FALSE)))</f>
        <v/>
      </c>
      <c r="AA79" s="76" t="str">
        <f>IF(VLOOKUP($B79,'Messieurs NET'!$B$6:$L$92,11,FALSE)="","",(VLOOKUP($B79,'Messieurs NET'!$B$6:$L$92,11,FALSE)))</f>
        <v/>
      </c>
      <c r="AB79" s="140" t="str">
        <f t="shared" si="35"/>
        <v/>
      </c>
      <c r="AC79" s="76" t="str">
        <f>IF(VLOOKUP($B79,'Messieurs BRUT'!$B$6:$M$92,12,FALSE)="","",(VLOOKUP($B79,'Messieurs BRUT'!$B$6:$M$92,12,FALSE)))</f>
        <v/>
      </c>
      <c r="AD79" s="76" t="str">
        <f>IF(VLOOKUP($B79,'Messieurs NET'!$B$6:$M$92,12,FALSE)="","",(VLOOKUP($B79,'Messieurs NET'!$B$6:$M$92,12,FALSE)))</f>
        <v/>
      </c>
      <c r="AE79" s="140" t="str">
        <f t="shared" si="36"/>
        <v/>
      </c>
      <c r="AF79" s="76" t="str">
        <f>IF(VLOOKUP($B79,'Messieurs BRUT'!$B$6:$N$92,13,FALSE)="","",(VLOOKUP($B79,'Messieurs BRUT'!$B$6:$N$92,13,FALSE)))</f>
        <v/>
      </c>
      <c r="AG79" s="76" t="str">
        <f>IF(VLOOKUP($B79,'Messieurs NET'!$B$6:$N$92,13,FALSE)="","",(VLOOKUP($B79,'Messieurs NET'!$B$6:$N$92,13,FALSE)))</f>
        <v/>
      </c>
      <c r="AH79" s="140" t="str">
        <f t="shared" si="37"/>
        <v/>
      </c>
      <c r="AI79" s="140">
        <f t="shared" si="38"/>
        <v>81</v>
      </c>
      <c r="AJ79" s="141">
        <f t="shared" si="39"/>
        <v>2</v>
      </c>
      <c r="AK79" s="141">
        <f>IF(AJ79&lt;8,0,+SMALL(($G79,$J79,$M79,$P79,$S79,$V79,$Y79,$AB79,$AE79,$AH79),1))</f>
        <v>0</v>
      </c>
      <c r="AL79" s="141">
        <f>IF(AJ79&lt;9,0,+SMALL(($G79,$J79,$M79,$P79,$S79,$V79,$Y79,$AB79,$AE79,$AH79),2))</f>
        <v>0</v>
      </c>
      <c r="AM79" s="141">
        <f>IF(AJ79&lt;10,0,+SMALL(($G79,$J79,$M79,$P79,$S79,$V79,$Y79,$AB79,$AE79,$AH79),3))</f>
        <v>0</v>
      </c>
      <c r="AN79" s="141">
        <f t="shared" si="40"/>
        <v>81</v>
      </c>
      <c r="AO79" s="141">
        <f t="shared" si="41"/>
        <v>74</v>
      </c>
    </row>
    <row r="80" spans="2:41" ht="14.4">
      <c r="B80" s="137" t="s">
        <v>205</v>
      </c>
      <c r="C80" s="76"/>
      <c r="D80" s="132" t="s">
        <v>15</v>
      </c>
      <c r="E80" s="76"/>
      <c r="F80" s="76"/>
      <c r="G80" s="140"/>
      <c r="H80" s="76"/>
      <c r="I80" s="76"/>
      <c r="J80" s="140"/>
      <c r="K80" s="76"/>
      <c r="L80" s="76"/>
      <c r="M80" s="140"/>
      <c r="N80" s="76"/>
      <c r="O80" s="76"/>
      <c r="P80" s="140"/>
      <c r="Q80" s="76">
        <v>7</v>
      </c>
      <c r="R80" s="76">
        <v>32</v>
      </c>
      <c r="S80" s="140">
        <v>39</v>
      </c>
      <c r="T80" s="76">
        <v>7</v>
      </c>
      <c r="U80" s="76">
        <v>33</v>
      </c>
      <c r="V80" s="140">
        <v>40</v>
      </c>
      <c r="W80" s="76"/>
      <c r="X80" s="76"/>
      <c r="Y80" s="140"/>
      <c r="Z80" s="76"/>
      <c r="AA80" s="76"/>
      <c r="AB80" s="140"/>
      <c r="AC80" s="76"/>
      <c r="AD80" s="76"/>
      <c r="AE80" s="140"/>
      <c r="AF80" s="76"/>
      <c r="AG80" s="76"/>
      <c r="AH80" s="140"/>
      <c r="AI80" s="140">
        <f t="shared" si="38"/>
        <v>79</v>
      </c>
      <c r="AJ80" s="141">
        <f t="shared" si="39"/>
        <v>2</v>
      </c>
      <c r="AK80" s="141">
        <f>IF(AJ80&lt;8,0,+SMALL(($G80,$J80,$M80,$P80,$S80,$V80,$Y80,$AB80,$AE80,$AH80),1))</f>
        <v>0</v>
      </c>
      <c r="AL80" s="141">
        <f>IF(AJ80&lt;9,0,+SMALL(($G80,$J80,$M80,$P80,$S80,$V80,$Y80,$AB80,$AE80,$AH80),2))</f>
        <v>0</v>
      </c>
      <c r="AM80" s="141">
        <f>IF(AJ80&lt;10,0,+SMALL(($G80,$J80,$M80,$P80,$S80,$V80,$Y80,$AB80,$AE80,$AH80),3))</f>
        <v>0</v>
      </c>
      <c r="AN80" s="141">
        <f t="shared" si="40"/>
        <v>79</v>
      </c>
      <c r="AO80" s="141">
        <f t="shared" si="41"/>
        <v>75</v>
      </c>
    </row>
    <row r="81" spans="2:41" ht="14.4">
      <c r="B81" s="137" t="s">
        <v>213</v>
      </c>
      <c r="C81" s="138"/>
      <c r="D81" s="145" t="s">
        <v>84</v>
      </c>
      <c r="E81" s="76" t="str">
        <f>IF(VLOOKUP($B81,'Messieurs BRUT'!$B$6:$E$92,4,FALSE)="","",(VLOOKUP($B81,'Messieurs BRUT'!$B$6:$E$92,4,FALSE)))</f>
        <v/>
      </c>
      <c r="F81" s="76" t="str">
        <f>IF(VLOOKUP($B81,'Messieurs NET'!$B$6:E$92,4,FALSE)="","",(VLOOKUP($B81,'Messieurs NET'!$B$6:$E$92,4,FALSE)))</f>
        <v/>
      </c>
      <c r="G81" s="140" t="str">
        <f>IF(F81="","",SUM(E81:F81))</f>
        <v/>
      </c>
      <c r="H81" s="76" t="str">
        <f>IF(VLOOKUP($B81,'Messieurs BRUT'!$B$6:$F$92,5,FALSE)="","",(VLOOKUP($B81,'Messieurs BRUT'!$B$6:$F$92,5,FALSE)))</f>
        <v/>
      </c>
      <c r="I81" s="76" t="str">
        <f>IF(VLOOKUP($B81,'Messieurs NET'!$B$6:$F$92,5,FALSE)="","",(VLOOKUP($B81,'Messieurs NET'!$B$6:$F$92,5,FALSE)))</f>
        <v/>
      </c>
      <c r="J81" s="140" t="str">
        <f>IF(I81="","",SUM(H81:I81))</f>
        <v/>
      </c>
      <c r="K81" s="76" t="str">
        <f>IF(VLOOKUP($B81,'Messieurs BRUT'!$B$6:$G$92,6,FALSE)="","",(VLOOKUP($B81,'Messieurs BRUT'!$B$6:$G$92,6,FALSE)))</f>
        <v/>
      </c>
      <c r="L81" s="76" t="str">
        <f>IF(VLOOKUP($B81,'Messieurs NET'!$B$6:$G$92,6,FALSE)="","",(VLOOKUP($B81,'Messieurs NET'!$B$6:$G$92,6,FALSE)))</f>
        <v/>
      </c>
      <c r="M81" s="140" t="str">
        <f>IF(L81="","",SUM(K81:L81))</f>
        <v/>
      </c>
      <c r="N81" s="76" t="str">
        <f>IF(VLOOKUP($B81,'Messieurs BRUT'!$B$6:$H$92,7,FALSE)="","",(VLOOKUP($B81,'Messieurs BRUT'!$B$6:$H$92,7,FALSE)))</f>
        <v/>
      </c>
      <c r="O81" s="76" t="str">
        <f>IF(VLOOKUP($B81,'Messieurs NET'!$B$6:$H$92,7,FALSE)="","",(VLOOKUP($B81,'Messieurs NET'!$B$6:$H$92,7,FALSE)))</f>
        <v/>
      </c>
      <c r="P81" s="140" t="str">
        <f>IF(O81="","",SUM(N81:O81))</f>
        <v/>
      </c>
      <c r="Q81" s="76" t="str">
        <f>IF(VLOOKUP($B81,'Messieurs BRUT'!$B$6:$J$92,8,FALSE)="","",(VLOOKUP($B81,'Messieurs BRUT'!$B$6:$J$92,8,FALSE)))</f>
        <v/>
      </c>
      <c r="R81" s="76" t="str">
        <f>IF(VLOOKUP($B81,'Messieurs NET'!$B$6:$J$92,8,FALSE)="","",(VLOOKUP($B81,'Messieurs NET'!$B$6:$J$92,8,FALSE)))</f>
        <v/>
      </c>
      <c r="S81" s="140" t="str">
        <f>IF(R81="","",SUM(Q81:R81))</f>
        <v/>
      </c>
      <c r="T81" s="76" t="str">
        <f>IF(VLOOKUP($B81,'Messieurs BRUT'!$B$6:$J$92,9,FALSE)="","",(VLOOKUP($B81,'Messieurs BRUT'!$B$6:$J$92,9,FALSE)))</f>
        <v/>
      </c>
      <c r="U81" s="76" t="str">
        <f>IF(VLOOKUP($B81,'Messieurs NET'!$B$6:$J$92,9,FALSE)="","",(VLOOKUP($B81,'Messieurs NET'!$B$6:$J$92,9,FALSE)))</f>
        <v/>
      </c>
      <c r="V81" s="140" t="str">
        <f>IF(U81="","",SUM(T81:U81))</f>
        <v/>
      </c>
      <c r="W81" s="76" t="str">
        <f>IF(VLOOKUP($B81,'Messieurs BRUT'!$B$6:$M$92,10,FALSE)="","",(VLOOKUP($B81,'Messieurs BRUT'!$B$6:$M$92,10,FALSE)))</f>
        <v/>
      </c>
      <c r="X81" s="76" t="str">
        <f>IF(VLOOKUP($B81,'Messieurs NET'!$B$6:$M$92,10,FALSE)="","",(VLOOKUP($B81,'Messieurs NET'!$B$6:$M$92,10,FALSE)))</f>
        <v/>
      </c>
      <c r="Y81" s="140" t="str">
        <f>IF(X81="","",SUM(W81:X81))</f>
        <v/>
      </c>
      <c r="Z81" s="76">
        <f>IF(VLOOKUP($B81,'Messieurs BRUT'!$B$6:$L$92,11,FALSE)="","",(VLOOKUP($B81,'Messieurs BRUT'!$B$6:$L$92,11,FALSE)))</f>
        <v>8</v>
      </c>
      <c r="AA81" s="76">
        <f>IF(VLOOKUP($B81,'Messieurs NET'!$B$6:$L$92,11,FALSE)="","",(VLOOKUP($B81,'Messieurs NET'!$B$6:$L$92,11,FALSE)))</f>
        <v>28</v>
      </c>
      <c r="AB81" s="140">
        <f>IF(AA81="","",SUM(Z81:AA81))</f>
        <v>36</v>
      </c>
      <c r="AC81" s="76" t="str">
        <f>IF(VLOOKUP($B81,'Messieurs BRUT'!$B$6:$M$92,12,FALSE)="","",(VLOOKUP($B81,'Messieurs BRUT'!$B$6:$M$92,12,FALSE)))</f>
        <v/>
      </c>
      <c r="AD81" s="76" t="str">
        <f>IF(VLOOKUP($B81,'Messieurs NET'!$B$6:$M$92,12,FALSE)="","",(VLOOKUP($B81,'Messieurs NET'!$B$6:$M$92,12,FALSE)))</f>
        <v/>
      </c>
      <c r="AE81" s="140" t="str">
        <f>IF(AD81="","",SUM(AC81:AD81))</f>
        <v/>
      </c>
      <c r="AF81" s="76">
        <f>IF(VLOOKUP($B81,'Messieurs BRUT'!$B$6:$N$92,13,FALSE)="","",(VLOOKUP($B81,'Messieurs BRUT'!$B$6:$N$92,13,FALSE)))</f>
        <v>7</v>
      </c>
      <c r="AG81" s="76">
        <f>IF(VLOOKUP($B81,'Messieurs NET'!$B$6:$N$92,13,FALSE)="","",(VLOOKUP($B81,'Messieurs NET'!$B$6:$N$92,13,FALSE)))</f>
        <v>25</v>
      </c>
      <c r="AH81" s="140">
        <f>IF(AG81="","",SUM(AF81:AG81))</f>
        <v>32</v>
      </c>
      <c r="AI81" s="140">
        <f t="shared" si="38"/>
        <v>68</v>
      </c>
      <c r="AJ81" s="141">
        <f t="shared" si="39"/>
        <v>2</v>
      </c>
      <c r="AK81" s="141">
        <f>IF(AJ81&lt;8,0,+SMALL(($G81,$J81,$M81,$P81,$S81,$V81,$Y81,$AB81,$AE81,$AH81),1))</f>
        <v>0</v>
      </c>
      <c r="AL81" s="141">
        <f>IF(AJ81&lt;9,0,+SMALL(($G81,$J81,$M81,$P81,$S81,$V81,$Y81,$AB81,$AE81,$AH81),2))</f>
        <v>0</v>
      </c>
      <c r="AM81" s="141">
        <f>IF(AJ81&lt;10,0,+SMALL(($G81,$J81,$M81,$P81,$S81,$V81,$Y81,$AB81,$AE81,$AH81),3))</f>
        <v>0</v>
      </c>
      <c r="AN81" s="141">
        <f t="shared" si="40"/>
        <v>68</v>
      </c>
      <c r="AO81" s="141">
        <f t="shared" si="41"/>
        <v>76</v>
      </c>
    </row>
    <row r="82" spans="2:41" ht="14.4">
      <c r="B82" s="137" t="s">
        <v>229</v>
      </c>
      <c r="C82" s="76"/>
      <c r="D82" s="135" t="s">
        <v>26</v>
      </c>
      <c r="E82" s="76" t="str">
        <f>IF(VLOOKUP($B82,'Messieurs BRUT'!$B$6:$E$92,4,FALSE)="","",(VLOOKUP($B82,'Messieurs BRUT'!$B$6:$E$92,4,FALSE)))</f>
        <v/>
      </c>
      <c r="F82" s="76" t="str">
        <f>IF(VLOOKUP($B82,'Messieurs NET'!$B$6:E$92,4,FALSE)="","",(VLOOKUP($B82,'Messieurs NET'!$B$6:$E$92,4,FALSE)))</f>
        <v/>
      </c>
      <c r="G82" s="140" t="str">
        <f>IF(F82="","",SUM(E82:F82))</f>
        <v/>
      </c>
      <c r="H82" s="76" t="str">
        <f>IF(VLOOKUP($B82,'Messieurs BRUT'!$B$6:$F$92,5,FALSE)="","",(VLOOKUP($B82,'Messieurs BRUT'!$B$6:$F$92,5,FALSE)))</f>
        <v/>
      </c>
      <c r="I82" s="76" t="str">
        <f>IF(VLOOKUP($B82,'Messieurs NET'!$B$6:$F$92,5,FALSE)="","",(VLOOKUP($B82,'Messieurs NET'!$B$6:$F$92,5,FALSE)))</f>
        <v/>
      </c>
      <c r="J82" s="140" t="str">
        <f>IF(I82="","",SUM(H82:I82))</f>
        <v/>
      </c>
      <c r="K82" s="76" t="str">
        <f>IF(VLOOKUP($B82,'Messieurs BRUT'!$B$6:$G$92,6,FALSE)="","",(VLOOKUP($B82,'Messieurs BRUT'!$B$6:$G$92,6,FALSE)))</f>
        <v/>
      </c>
      <c r="L82" s="76" t="str">
        <f>IF(VLOOKUP($B82,'Messieurs NET'!$B$6:$G$92,6,FALSE)="","",(VLOOKUP($B82,'Messieurs NET'!$B$6:$G$92,6,FALSE)))</f>
        <v/>
      </c>
      <c r="M82" s="140" t="str">
        <f>IF(L82="","",SUM(K82:L82))</f>
        <v/>
      </c>
      <c r="N82" s="76" t="str">
        <f>IF(VLOOKUP($B82,'Messieurs BRUT'!$B$6:$H$92,7,FALSE)="","",(VLOOKUP($B82,'Messieurs BRUT'!$B$6:$H$92,7,FALSE)))</f>
        <v/>
      </c>
      <c r="O82" s="76" t="str">
        <f>IF(VLOOKUP($B82,'Messieurs NET'!$B$6:$H$92,7,FALSE)="","",(VLOOKUP($B82,'Messieurs NET'!$B$6:$H$92,7,FALSE)))</f>
        <v/>
      </c>
      <c r="P82" s="140" t="str">
        <f>IF(O82="","",SUM(N82:O82))</f>
        <v/>
      </c>
      <c r="Q82" s="76" t="str">
        <f>IF(VLOOKUP($B82,'Messieurs BRUT'!$B$6:$J$92,8,FALSE)="","",(VLOOKUP($B82,'Messieurs BRUT'!$B$6:$J$92,8,FALSE)))</f>
        <v/>
      </c>
      <c r="R82" s="76" t="str">
        <f>IF(VLOOKUP($B82,'Messieurs NET'!$B$6:$J$92,8,FALSE)="","",(VLOOKUP($B82,'Messieurs NET'!$B$6:$J$92,8,FALSE)))</f>
        <v/>
      </c>
      <c r="S82" s="140" t="str">
        <f>IF(R82="","",SUM(Q82:R82))</f>
        <v/>
      </c>
      <c r="T82" s="76" t="str">
        <f>IF(VLOOKUP($B82,'Messieurs BRUT'!$B$6:$J$92,9,FALSE)="","",(VLOOKUP($B82,'Messieurs BRUT'!$B$6:$J$92,9,FALSE)))</f>
        <v/>
      </c>
      <c r="U82" s="76" t="str">
        <f>IF(VLOOKUP($B82,'Messieurs NET'!$B$6:$J$92,9,FALSE)="","",(VLOOKUP($B82,'Messieurs NET'!$B$6:$J$92,9,FALSE)))</f>
        <v/>
      </c>
      <c r="V82" s="140" t="str">
        <f>IF(U82="","",SUM(T82:U82))</f>
        <v/>
      </c>
      <c r="W82" s="76" t="str">
        <f>IF(VLOOKUP($B82,'Messieurs BRUT'!$B$6:$M$92,10,FALSE)="","",(VLOOKUP($B82,'Messieurs BRUT'!$B$6:$M$92,10,FALSE)))</f>
        <v/>
      </c>
      <c r="X82" s="76" t="str">
        <f>IF(VLOOKUP($B82,'Messieurs NET'!$B$6:$M$92,10,FALSE)="","",(VLOOKUP($B82,'Messieurs NET'!$B$6:$M$92,10,FALSE)))</f>
        <v/>
      </c>
      <c r="Y82" s="140" t="str">
        <f>IF(X82="","",SUM(W82:X82))</f>
        <v/>
      </c>
      <c r="Z82" s="76" t="str">
        <f>IF(VLOOKUP($B82,'Messieurs BRUT'!$B$6:$L$92,11,FALSE)="","",(VLOOKUP($B82,'Messieurs BRUT'!$B$6:$L$92,11,FALSE)))</f>
        <v/>
      </c>
      <c r="AA82" s="76" t="str">
        <f>IF(VLOOKUP($B82,'Messieurs NET'!$B$6:$L$92,11,FALSE)="","",(VLOOKUP($B82,'Messieurs NET'!$B$6:$L$92,11,FALSE)))</f>
        <v/>
      </c>
      <c r="AB82" s="140" t="str">
        <f>IF(AA82="","",SUM(Z82:AA82))</f>
        <v/>
      </c>
      <c r="AC82" s="76">
        <f>IF(VLOOKUP($B82,'Messieurs BRUT'!$B$6:$M$92,12,FALSE)="","",(VLOOKUP($B82,'Messieurs BRUT'!$B$6:$M$92,12,FALSE)))</f>
        <v>5</v>
      </c>
      <c r="AD82" s="76">
        <f>IF(VLOOKUP($B82,'Messieurs NET'!$B$6:$M$92,12,FALSE)="","",(VLOOKUP($B82,'Messieurs NET'!$B$6:$M$92,12,FALSE)))</f>
        <v>29</v>
      </c>
      <c r="AE82" s="140">
        <f>IF(AD82="","",SUM(AC82:AD82))</f>
        <v>34</v>
      </c>
      <c r="AF82" s="76">
        <f>IF(VLOOKUP($B82,'Messieurs BRUT'!$B$6:$N$92,13,FALSE)="","",(VLOOKUP($B82,'Messieurs BRUT'!$B$6:$N$92,13,FALSE)))</f>
        <v>5</v>
      </c>
      <c r="AG82" s="76">
        <f>IF(VLOOKUP($B82,'Messieurs NET'!$B$6:$N$92,13,FALSE)="","",(VLOOKUP($B82,'Messieurs NET'!$B$6:$N$92,13,FALSE)))</f>
        <v>28</v>
      </c>
      <c r="AH82" s="140">
        <f>IF(AG82="","",SUM(AF82:AG82))</f>
        <v>33</v>
      </c>
      <c r="AI82" s="140">
        <f t="shared" si="38"/>
        <v>67</v>
      </c>
      <c r="AJ82" s="141">
        <f t="shared" si="39"/>
        <v>2</v>
      </c>
      <c r="AK82" s="141">
        <f>IF(AJ82&lt;8,0,+SMALL(($G82,$J82,$M82,$P82,$S82,$V82,$Y82,$AB82,$AE82,$AH82),1))</f>
        <v>0</v>
      </c>
      <c r="AL82" s="141">
        <f>IF(AJ82&lt;9,0,+SMALL(($G82,$J82,$M82,$P82,$S82,$V82,$Y82,$AB82,$AE82,$AH82),2))</f>
        <v>0</v>
      </c>
      <c r="AM82" s="141">
        <f>IF(AJ82&lt;10,0,+SMALL(($G82,$J82,$M82,$P82,$S82,$V82,$Y82,$AB82,$AE82,$AH82),3))</f>
        <v>0</v>
      </c>
      <c r="AN82" s="141">
        <f t="shared" si="40"/>
        <v>67</v>
      </c>
      <c r="AO82" s="141">
        <f t="shared" si="41"/>
        <v>77</v>
      </c>
    </row>
    <row r="83" spans="2:41" ht="14.4">
      <c r="B83" s="137" t="s">
        <v>33</v>
      </c>
      <c r="C83" s="138"/>
      <c r="D83" s="139" t="s">
        <v>11</v>
      </c>
      <c r="E83" s="76" t="str">
        <f>IF(VLOOKUP($B83,'Messieurs BRUT'!$B$6:$E$92,4,FALSE)="","",(VLOOKUP($B83,'Messieurs BRUT'!$B$6:$E$92,4,FALSE)))</f>
        <v/>
      </c>
      <c r="F83" s="76" t="str">
        <f>IF(VLOOKUP($B83,'Messieurs NET'!$B$6:E$92,4,FALSE)="","",(VLOOKUP($B83,'Messieurs NET'!$B$6:$E$92,4,FALSE)))</f>
        <v/>
      </c>
      <c r="G83" s="140" t="str">
        <f>IF(F83="","",SUM(E83:F83))</f>
        <v/>
      </c>
      <c r="H83" s="76">
        <f>IF(VLOOKUP($B83,'Messieurs BRUT'!$B$6:$F$92,5,FALSE)="","",(VLOOKUP($B83,'Messieurs BRUT'!$B$6:$F$92,5,FALSE)))</f>
        <v>25</v>
      </c>
      <c r="I83" s="76">
        <f>IF(VLOOKUP($B83,'Messieurs NET'!$B$6:$F$92,5,FALSE)="","",(VLOOKUP($B83,'Messieurs NET'!$B$6:$F$92,5,FALSE)))</f>
        <v>36</v>
      </c>
      <c r="J83" s="140">
        <f>IF(I83="","",SUM(H83:I83))</f>
        <v>61</v>
      </c>
      <c r="K83" s="76" t="str">
        <f>IF(VLOOKUP($B83,'Messieurs BRUT'!$B$6:$G$92,6,FALSE)="","",(VLOOKUP($B83,'Messieurs BRUT'!$B$6:$G$92,6,FALSE)))</f>
        <v/>
      </c>
      <c r="L83" s="76" t="str">
        <f>IF(VLOOKUP($B83,'Messieurs NET'!$B$6:$G$92,6,FALSE)="","",(VLOOKUP($B83,'Messieurs NET'!$B$6:$G$92,6,FALSE)))</f>
        <v/>
      </c>
      <c r="M83" s="140" t="str">
        <f>IF(L83="","",SUM(K83:L83))</f>
        <v/>
      </c>
      <c r="N83" s="76" t="str">
        <f>IF(VLOOKUP($B83,'Messieurs BRUT'!$B$6:$H$92,7,FALSE)="","",(VLOOKUP($B83,'Messieurs BRUT'!$B$6:$H$92,7,FALSE)))</f>
        <v/>
      </c>
      <c r="O83" s="76" t="str">
        <f>IF(VLOOKUP($B83,'Messieurs NET'!$B$6:$H$92,7,FALSE)="","",(VLOOKUP($B83,'Messieurs NET'!$B$6:$H$92,7,FALSE)))</f>
        <v/>
      </c>
      <c r="P83" s="140" t="str">
        <f>IF(O83="","",SUM(N83:O83))</f>
        <v/>
      </c>
      <c r="Q83" s="76" t="str">
        <f>IF(VLOOKUP($B83,'Messieurs BRUT'!$B$6:$J$92,8,FALSE)="","",(VLOOKUP($B83,'Messieurs BRUT'!$B$6:$J$92,8,FALSE)))</f>
        <v/>
      </c>
      <c r="R83" s="76" t="str">
        <f>IF(VLOOKUP($B83,'Messieurs NET'!$B$6:$J$92,8,FALSE)="","",(VLOOKUP($B83,'Messieurs NET'!$B$6:$J$92,8,FALSE)))</f>
        <v/>
      </c>
      <c r="S83" s="140" t="str">
        <f>IF(R83="","",SUM(Q83:R83))</f>
        <v/>
      </c>
      <c r="T83" s="76" t="str">
        <f>IF(VLOOKUP($B83,'Messieurs BRUT'!$B$6:$J$92,9,FALSE)="","",(VLOOKUP($B83,'Messieurs BRUT'!$B$6:$J$92,9,FALSE)))</f>
        <v/>
      </c>
      <c r="U83" s="76" t="str">
        <f>IF(VLOOKUP($B83,'Messieurs NET'!$B$6:$J$92,9,FALSE)="","",(VLOOKUP($B83,'Messieurs NET'!$B$6:$J$92,9,FALSE)))</f>
        <v/>
      </c>
      <c r="V83" s="140" t="str">
        <f>IF(U83="","",SUM(T83:U83))</f>
        <v/>
      </c>
      <c r="W83" s="76" t="str">
        <f>IF(VLOOKUP($B83,'Messieurs BRUT'!$B$6:$M$92,10,FALSE)="","",(VLOOKUP($B83,'Messieurs BRUT'!$B$6:$M$92,10,FALSE)))</f>
        <v/>
      </c>
      <c r="X83" s="76" t="str">
        <f>IF(VLOOKUP($B83,'Messieurs NET'!$B$6:$M$92,10,FALSE)="","",(VLOOKUP($B83,'Messieurs NET'!$B$6:$M$92,10,FALSE)))</f>
        <v/>
      </c>
      <c r="Y83" s="140" t="str">
        <f>IF(X83="","",SUM(W83:X83))</f>
        <v/>
      </c>
      <c r="Z83" s="76" t="str">
        <f>IF(VLOOKUP($B83,'Messieurs BRUT'!$B$6:$L$92,11,FALSE)="","",(VLOOKUP($B83,'Messieurs BRUT'!$B$6:$L$92,11,FALSE)))</f>
        <v/>
      </c>
      <c r="AA83" s="76" t="str">
        <f>IF(VLOOKUP($B83,'Messieurs NET'!$B$6:$L$92,11,FALSE)="","",(VLOOKUP($B83,'Messieurs NET'!$B$6:$L$92,11,FALSE)))</f>
        <v/>
      </c>
      <c r="AB83" s="140" t="str">
        <f>IF(AA83="","",SUM(Z83:AA83))</f>
        <v/>
      </c>
      <c r="AC83" s="76" t="str">
        <f>IF(VLOOKUP($B83,'Messieurs BRUT'!$B$6:$M$92,12,FALSE)="","",(VLOOKUP($B83,'Messieurs BRUT'!$B$6:$M$92,12,FALSE)))</f>
        <v/>
      </c>
      <c r="AD83" s="76" t="str">
        <f>IF(VLOOKUP($B83,'Messieurs NET'!$B$6:$M$92,12,FALSE)="","",(VLOOKUP($B83,'Messieurs NET'!$B$6:$M$92,12,FALSE)))</f>
        <v/>
      </c>
      <c r="AE83" s="140" t="str">
        <f>IF(AD83="","",SUM(AC83:AD83))</f>
        <v/>
      </c>
      <c r="AF83" s="76" t="str">
        <f>IF(VLOOKUP($B83,'Messieurs BRUT'!$B$6:$N$92,13,FALSE)="","",(VLOOKUP($B83,'Messieurs BRUT'!$B$6:$N$92,13,FALSE)))</f>
        <v/>
      </c>
      <c r="AG83" s="76" t="str">
        <f>IF(VLOOKUP($B83,'Messieurs NET'!$B$6:$N$92,13,FALSE)="","",(VLOOKUP($B83,'Messieurs NET'!$B$6:$N$92,13,FALSE)))</f>
        <v/>
      </c>
      <c r="AH83" s="140" t="str">
        <f>IF(AG83="","",SUM(AF83:AG83))</f>
        <v/>
      </c>
      <c r="AI83" s="140">
        <f t="shared" si="38"/>
        <v>61</v>
      </c>
      <c r="AJ83" s="141">
        <f t="shared" si="39"/>
        <v>1</v>
      </c>
      <c r="AK83" s="141">
        <f>IF(AJ83&lt;8,0,+SMALL(($G83,$J83,$M83,$P83,$S83,$V83,$Y83,$AB83,$AE83,$AH83),1))</f>
        <v>0</v>
      </c>
      <c r="AL83" s="141">
        <f>IF(AJ83&lt;9,0,+SMALL(($G83,$J83,$M83,$P83,$S83,$V83,$Y83,$AB83,$AE83,$AH83),2))</f>
        <v>0</v>
      </c>
      <c r="AM83" s="141">
        <f>IF(AJ83&lt;10,0,+SMALL(($G83,$J83,$M83,$P83,$S83,$V83,$Y83,$AB83,$AE83,$AH83),3))</f>
        <v>0</v>
      </c>
      <c r="AN83" s="141">
        <f t="shared" si="40"/>
        <v>61</v>
      </c>
      <c r="AO83" s="141">
        <f t="shared" si="41"/>
        <v>78</v>
      </c>
    </row>
    <row r="84" spans="2:41" ht="14.4">
      <c r="B84" s="137" t="s">
        <v>201</v>
      </c>
      <c r="C84" s="76"/>
      <c r="D84" s="147" t="s">
        <v>230</v>
      </c>
      <c r="E84" s="76"/>
      <c r="F84" s="76"/>
      <c r="G84" s="140"/>
      <c r="H84" s="76"/>
      <c r="I84" s="76"/>
      <c r="J84" s="140"/>
      <c r="K84" s="76"/>
      <c r="L84" s="76"/>
      <c r="M84" s="140"/>
      <c r="N84" s="76"/>
      <c r="O84" s="76"/>
      <c r="P84" s="140"/>
      <c r="Q84" s="76">
        <v>20</v>
      </c>
      <c r="R84" s="76">
        <v>38</v>
      </c>
      <c r="S84" s="140">
        <v>58</v>
      </c>
      <c r="T84" s="76"/>
      <c r="U84" s="76"/>
      <c r="V84" s="140"/>
      <c r="W84" s="76"/>
      <c r="X84" s="76"/>
      <c r="Y84" s="140"/>
      <c r="Z84" s="76"/>
      <c r="AA84" s="76"/>
      <c r="AB84" s="140"/>
      <c r="AC84" s="76"/>
      <c r="AD84" s="76"/>
      <c r="AE84" s="140"/>
      <c r="AF84" s="76"/>
      <c r="AG84" s="76"/>
      <c r="AH84" s="140"/>
      <c r="AI84" s="140">
        <f t="shared" si="38"/>
        <v>58</v>
      </c>
      <c r="AJ84" s="141">
        <f t="shared" si="39"/>
        <v>1</v>
      </c>
      <c r="AK84" s="141">
        <f>IF(AJ84&lt;8,0,+SMALL(($G84,$J84,$M84,$P84,$S84,$V84,$Y84,$AB84,$AE84,$AH84),1))</f>
        <v>0</v>
      </c>
      <c r="AL84" s="141">
        <f>IF(AJ84&lt;9,0,+SMALL(($G84,$J84,$M84,$P84,$S84,$V84,$Y84,$AB84,$AE84,$AH84),2))</f>
        <v>0</v>
      </c>
      <c r="AM84" s="141">
        <f>IF(AJ84&lt;10,0,+SMALL(($G84,$J84,$M84,$P84,$S84,$V84,$Y84,$AB84,$AE84,$AH84),3))</f>
        <v>0</v>
      </c>
      <c r="AN84" s="141">
        <f t="shared" si="40"/>
        <v>58</v>
      </c>
      <c r="AO84" s="141">
        <f t="shared" si="41"/>
        <v>79</v>
      </c>
    </row>
    <row r="85" spans="2:41" ht="14.4">
      <c r="B85" s="137" t="s">
        <v>222</v>
      </c>
      <c r="C85" s="76"/>
      <c r="D85" s="161" t="s">
        <v>210</v>
      </c>
      <c r="E85" s="76" t="str">
        <f>IF(VLOOKUP($B85,'Messieurs BRUT'!$B$6:$E$92,4,FALSE)="","",(VLOOKUP($B85,'Messieurs BRUT'!$B$6:$E$92,4,FALSE)))</f>
        <v/>
      </c>
      <c r="F85" s="76" t="str">
        <f>IF(VLOOKUP($B85,'Messieurs NET'!$B$6:E$92,4,FALSE)="","",(VLOOKUP($B85,'Messieurs NET'!$B$6:$E$92,4,FALSE)))</f>
        <v/>
      </c>
      <c r="G85" s="140" t="str">
        <f>IF(F85="","",SUM(E85:F85))</f>
        <v/>
      </c>
      <c r="H85" s="76" t="str">
        <f>IF(VLOOKUP($B85,'Messieurs BRUT'!$B$6:$F$92,5,FALSE)="","",(VLOOKUP($B85,'Messieurs BRUT'!$B$6:$F$92,5,FALSE)))</f>
        <v/>
      </c>
      <c r="I85" s="76" t="str">
        <f>IF(VLOOKUP($B85,'Messieurs NET'!$B$6:$F$92,5,FALSE)="","",(VLOOKUP($B85,'Messieurs NET'!$B$6:$F$92,5,FALSE)))</f>
        <v/>
      </c>
      <c r="J85" s="140" t="str">
        <f>IF(I85="","",SUM(H85:I85))</f>
        <v/>
      </c>
      <c r="K85" s="76" t="str">
        <f>IF(VLOOKUP($B85,'Messieurs BRUT'!$B$6:$G$92,6,FALSE)="","",(VLOOKUP($B85,'Messieurs BRUT'!$B$6:$G$92,6,FALSE)))</f>
        <v/>
      </c>
      <c r="L85" s="76" t="str">
        <f>IF(VLOOKUP($B85,'Messieurs NET'!$B$6:$G$92,6,FALSE)="","",(VLOOKUP($B85,'Messieurs NET'!$B$6:$G$92,6,FALSE)))</f>
        <v/>
      </c>
      <c r="M85" s="140" t="str">
        <f>IF(L85="","",SUM(K85:L85))</f>
        <v/>
      </c>
      <c r="N85" s="76" t="str">
        <f>IF(VLOOKUP($B85,'Messieurs BRUT'!$B$6:$H$92,7,FALSE)="","",(VLOOKUP($B85,'Messieurs BRUT'!$B$6:$H$92,7,FALSE)))</f>
        <v/>
      </c>
      <c r="O85" s="76" t="str">
        <f>IF(VLOOKUP($B85,'Messieurs NET'!$B$6:$H$92,7,FALSE)="","",(VLOOKUP($B85,'Messieurs NET'!$B$6:$H$92,7,FALSE)))</f>
        <v/>
      </c>
      <c r="P85" s="140" t="str">
        <f>IF(O85="","",SUM(N85:O85))</f>
        <v/>
      </c>
      <c r="Q85" s="76" t="str">
        <f>IF(VLOOKUP($B85,'Messieurs BRUT'!$B$6:$J$92,8,FALSE)="","",(VLOOKUP($B85,'Messieurs BRUT'!$B$6:$J$92,8,FALSE)))</f>
        <v/>
      </c>
      <c r="R85" s="76" t="str">
        <f>IF(VLOOKUP($B85,'Messieurs NET'!$B$6:$J$92,8,FALSE)="","",(VLOOKUP($B85,'Messieurs NET'!$B$6:$J$92,8,FALSE)))</f>
        <v/>
      </c>
      <c r="S85" s="140" t="str">
        <f>IF(R85="","",SUM(Q85:R85))</f>
        <v/>
      </c>
      <c r="T85" s="76" t="str">
        <f>IF(VLOOKUP($B85,'Messieurs BRUT'!$B$6:$J$92,9,FALSE)="","",(VLOOKUP($B85,'Messieurs BRUT'!$B$6:$J$92,9,FALSE)))</f>
        <v/>
      </c>
      <c r="U85" s="76" t="str">
        <f>IF(VLOOKUP($B85,'Messieurs NET'!$B$6:$J$92,9,FALSE)="","",(VLOOKUP($B85,'Messieurs NET'!$B$6:$J$92,9,FALSE)))</f>
        <v/>
      </c>
      <c r="V85" s="140" t="str">
        <f>IF(U85="","",SUM(T85:U85))</f>
        <v/>
      </c>
      <c r="W85" s="76" t="str">
        <f>IF(VLOOKUP($B85,'Messieurs BRUT'!$B$6:$M$92,10,FALSE)="","",(VLOOKUP($B85,'Messieurs BRUT'!$B$6:$M$92,10,FALSE)))</f>
        <v/>
      </c>
      <c r="X85" s="76" t="str">
        <f>IF(VLOOKUP($B85,'Messieurs NET'!$B$6:$M$92,10,FALSE)="","",(VLOOKUP($B85,'Messieurs NET'!$B$6:$M$92,10,FALSE)))</f>
        <v/>
      </c>
      <c r="Y85" s="140" t="str">
        <f>IF(X85="","",SUM(W85:X85))</f>
        <v/>
      </c>
      <c r="Z85" s="76">
        <f>IF(VLOOKUP($B85,'Messieurs BRUT'!$B$6:$L$92,11,FALSE)="","",(VLOOKUP($B85,'Messieurs BRUT'!$B$6:$L$92,11,FALSE)))</f>
        <v>14</v>
      </c>
      <c r="AA85" s="76">
        <f>IF(VLOOKUP($B85,'Messieurs NET'!$B$6:$L$92,11,FALSE)="","",(VLOOKUP($B85,'Messieurs NET'!$B$6:$L$92,11,FALSE)))</f>
        <v>38</v>
      </c>
      <c r="AB85" s="140">
        <f>IF(AA85="","",SUM(Z85:AA85))</f>
        <v>52</v>
      </c>
      <c r="AC85" s="76" t="str">
        <f>IF(VLOOKUP($B85,'Messieurs BRUT'!$B$6:$M$92,12,FALSE)="","",(VLOOKUP($B85,'Messieurs BRUT'!$B$6:$M$92,12,FALSE)))</f>
        <v/>
      </c>
      <c r="AD85" s="76" t="str">
        <f>IF(VLOOKUP($B85,'Messieurs NET'!$B$6:$M$92,12,FALSE)="","",(VLOOKUP($B85,'Messieurs NET'!$B$6:$M$92,12,FALSE)))</f>
        <v/>
      </c>
      <c r="AE85" s="140" t="str">
        <f>IF(AD85="","",SUM(AC85:AD85))</f>
        <v/>
      </c>
      <c r="AF85" s="76" t="str">
        <f>IF(VLOOKUP($B85,'Messieurs BRUT'!$B$6:$N$92,13,FALSE)="","",(VLOOKUP($B85,'Messieurs BRUT'!$B$6:$N$92,13,FALSE)))</f>
        <v/>
      </c>
      <c r="AG85" s="76" t="str">
        <f>IF(VLOOKUP($B85,'Messieurs NET'!$B$6:$N$92,13,FALSE)="","",(VLOOKUP($B85,'Messieurs NET'!$B$6:$N$92,13,FALSE)))</f>
        <v/>
      </c>
      <c r="AH85" s="140" t="str">
        <f>IF(AG85="","",SUM(AF85:AG85))</f>
        <v/>
      </c>
      <c r="AI85" s="140">
        <f t="shared" si="38"/>
        <v>52</v>
      </c>
      <c r="AJ85" s="141">
        <f t="shared" si="39"/>
        <v>1</v>
      </c>
      <c r="AK85" s="141">
        <f>IF(AJ85&lt;8,0,+SMALL(($G85,$J85,$M85,$P85,$S85,$V85,$Y85,$AB85,$AE85,$AH85),1))</f>
        <v>0</v>
      </c>
      <c r="AL85" s="141">
        <f>IF(AJ85&lt;9,0,+SMALL(($G85,$J85,$M85,$P85,$S85,$V85,$Y85,$AB85,$AE85,$AH85),2))</f>
        <v>0</v>
      </c>
      <c r="AM85" s="141">
        <f>IF(AJ85&lt;10,0,+SMALL(($G85,$J85,$M85,$P85,$S85,$V85,$Y85,$AB85,$AE85,$AH85),3))</f>
        <v>0</v>
      </c>
      <c r="AN85" s="141">
        <f t="shared" si="40"/>
        <v>52</v>
      </c>
      <c r="AO85" s="141">
        <f t="shared" si="41"/>
        <v>80</v>
      </c>
    </row>
    <row r="86" spans="2:41" ht="14.4">
      <c r="B86" s="137" t="s">
        <v>202</v>
      </c>
      <c r="C86" s="138"/>
      <c r="D86" s="146" t="s">
        <v>26</v>
      </c>
      <c r="E86" s="76"/>
      <c r="F86" s="76"/>
      <c r="G86" s="140"/>
      <c r="H86" s="76"/>
      <c r="I86" s="76"/>
      <c r="J86" s="140"/>
      <c r="K86" s="76"/>
      <c r="L86" s="76"/>
      <c r="M86" s="140"/>
      <c r="N86" s="76"/>
      <c r="O86" s="76"/>
      <c r="P86" s="140"/>
      <c r="Q86" s="76">
        <v>14</v>
      </c>
      <c r="R86" s="76">
        <v>37</v>
      </c>
      <c r="S86" s="140">
        <v>51</v>
      </c>
      <c r="T86" s="76"/>
      <c r="U86" s="76"/>
      <c r="V86" s="140"/>
      <c r="W86" s="76"/>
      <c r="X86" s="76"/>
      <c r="Y86" s="140"/>
      <c r="Z86" s="76"/>
      <c r="AA86" s="76"/>
      <c r="AB86" s="140"/>
      <c r="AC86" s="76"/>
      <c r="AD86" s="76"/>
      <c r="AE86" s="140"/>
      <c r="AF86" s="76"/>
      <c r="AG86" s="76"/>
      <c r="AH86" s="140"/>
      <c r="AI86" s="140">
        <f t="shared" si="38"/>
        <v>51</v>
      </c>
      <c r="AJ86" s="141">
        <f t="shared" si="39"/>
        <v>1</v>
      </c>
      <c r="AK86" s="141">
        <f>IF(AJ86&lt;8,0,+SMALL(($G86,$J86,$M86,$P86,$S86,$V86,$Y86,$AB86,$AE86,$AH86),1))</f>
        <v>0</v>
      </c>
      <c r="AL86" s="141">
        <f>IF(AJ86&lt;9,0,+SMALL(($G86,$J86,$M86,$P86,$S86,$V86,$Y86,$AB86,$AE86,$AH86),2))</f>
        <v>0</v>
      </c>
      <c r="AM86" s="141">
        <f>IF(AJ86&lt;10,0,+SMALL(($G86,$J86,$M86,$P86,$S86,$V86,$Y86,$AB86,$AE86,$AH86),3))</f>
        <v>0</v>
      </c>
      <c r="AN86" s="141">
        <f t="shared" si="40"/>
        <v>51</v>
      </c>
      <c r="AO86" s="141">
        <f t="shared" si="41"/>
        <v>81</v>
      </c>
    </row>
    <row r="87" spans="2:41" ht="14.4">
      <c r="B87" s="137" t="s">
        <v>188</v>
      </c>
      <c r="C87" s="76"/>
      <c r="D87" s="131" t="s">
        <v>36</v>
      </c>
      <c r="E87" s="76" t="str">
        <f>IF(VLOOKUP($B87,'Messieurs BRUT'!$B$6:$E$92,4,FALSE)="","",(VLOOKUP($B87,'Messieurs BRUT'!$B$6:$E$92,4,FALSE)))</f>
        <v/>
      </c>
      <c r="F87" s="76" t="str">
        <f>IF(VLOOKUP($B87,'Messieurs NET'!$B$6:E$92,4,FALSE)="","",(VLOOKUP($B87,'Messieurs NET'!$B$6:$E$92,4,FALSE)))</f>
        <v/>
      </c>
      <c r="G87" s="140" t="str">
        <f t="shared" ref="G87:G92" si="42">IF(F87="","",SUM(E87:F87))</f>
        <v/>
      </c>
      <c r="H87" s="76" t="str">
        <f>IF(VLOOKUP($B87,'Messieurs BRUT'!$B$6:$F$92,5,FALSE)="","",(VLOOKUP($B87,'Messieurs BRUT'!$B$6:$F$92,5,FALSE)))</f>
        <v/>
      </c>
      <c r="I87" s="76" t="str">
        <f>IF(VLOOKUP($B87,'Messieurs NET'!$B$6:$F$92,5,FALSE)="","",(VLOOKUP($B87,'Messieurs NET'!$B$6:$F$92,5,FALSE)))</f>
        <v/>
      </c>
      <c r="J87" s="140" t="str">
        <f>IF(I87="","",SUM(H87:I87))</f>
        <v/>
      </c>
      <c r="K87" s="76">
        <f>IF(VLOOKUP($B87,'Messieurs BRUT'!$B$6:$G$92,6,FALSE)="","",(VLOOKUP($B87,'Messieurs BRUT'!$B$6:$G$92,6,FALSE)))</f>
        <v>19</v>
      </c>
      <c r="L87" s="76">
        <f>IF(VLOOKUP($B87,'Messieurs NET'!$B$6:$G$92,6,FALSE)="","",(VLOOKUP($B87,'Messieurs NET'!$B$6:$G$92,6,FALSE)))</f>
        <v>31</v>
      </c>
      <c r="M87" s="140">
        <f>IF(L87="","",SUM(K87:L87))</f>
        <v>50</v>
      </c>
      <c r="N87" s="76" t="str">
        <f>IF(VLOOKUP($B87,'Messieurs BRUT'!$B$6:$H$92,7,FALSE)="","",(VLOOKUP($B87,'Messieurs BRUT'!$B$6:$H$92,7,FALSE)))</f>
        <v/>
      </c>
      <c r="O87" s="76" t="str">
        <f>IF(VLOOKUP($B87,'Messieurs NET'!$B$6:$H$92,7,FALSE)="","",(VLOOKUP($B87,'Messieurs NET'!$B$6:$H$92,7,FALSE)))</f>
        <v/>
      </c>
      <c r="P87" s="140" t="str">
        <f>IF(O87="","",SUM(N87:O87))</f>
        <v/>
      </c>
      <c r="Q87" s="76" t="str">
        <f>IF(VLOOKUP($B87,'Messieurs BRUT'!$B$6:$J$92,8,FALSE)="","",(VLOOKUP($B87,'Messieurs BRUT'!$B$6:$J$92,8,FALSE)))</f>
        <v/>
      </c>
      <c r="R87" s="76" t="str">
        <f>IF(VLOOKUP($B87,'Messieurs NET'!$B$6:$J$92,8,FALSE)="","",(VLOOKUP($B87,'Messieurs NET'!$B$6:$J$92,8,FALSE)))</f>
        <v/>
      </c>
      <c r="S87" s="140" t="str">
        <f>IF(R87="","",SUM(Q87:R87))</f>
        <v/>
      </c>
      <c r="T87" s="76" t="str">
        <f>IF(VLOOKUP($B87,'Messieurs BRUT'!$B$6:$J$92,9,FALSE)="","",(VLOOKUP($B87,'Messieurs BRUT'!$B$6:$J$92,9,FALSE)))</f>
        <v/>
      </c>
      <c r="U87" s="76" t="str">
        <f>IF(VLOOKUP($B87,'Messieurs NET'!$B$6:$J$92,9,FALSE)="","",(VLOOKUP($B87,'Messieurs NET'!$B$6:$J$92,9,FALSE)))</f>
        <v/>
      </c>
      <c r="V87" s="140" t="str">
        <f>IF(U87="","",SUM(T87:U87))</f>
        <v/>
      </c>
      <c r="W87" s="76" t="str">
        <f>IF(VLOOKUP($B87,'Messieurs BRUT'!$B$6:$M$92,10,FALSE)="","",(VLOOKUP($B87,'Messieurs BRUT'!$B$6:$M$92,10,FALSE)))</f>
        <v/>
      </c>
      <c r="X87" s="76" t="str">
        <f>IF(VLOOKUP($B87,'Messieurs NET'!$B$6:$M$92,10,FALSE)="","",(VLOOKUP($B87,'Messieurs NET'!$B$6:$M$92,10,FALSE)))</f>
        <v/>
      </c>
      <c r="Y87" s="140" t="str">
        <f>IF(X87="","",SUM(W87:X87))</f>
        <v/>
      </c>
      <c r="Z87" s="76" t="str">
        <f>IF(VLOOKUP($B87,'Messieurs BRUT'!$B$6:$L$92,11,FALSE)="","",(VLOOKUP($B87,'Messieurs BRUT'!$B$6:$L$92,11,FALSE)))</f>
        <v/>
      </c>
      <c r="AA87" s="76" t="str">
        <f>IF(VLOOKUP($B87,'Messieurs NET'!$B$6:$L$92,11,FALSE)="","",(VLOOKUP($B87,'Messieurs NET'!$B$6:$L$92,11,FALSE)))</f>
        <v/>
      </c>
      <c r="AB87" s="140" t="str">
        <f>IF(AA87="","",SUM(Z87:AA87))</f>
        <v/>
      </c>
      <c r="AC87" s="76" t="str">
        <f>IF(VLOOKUP($B87,'Messieurs BRUT'!$B$6:$M$92,12,FALSE)="","",(VLOOKUP($B87,'Messieurs BRUT'!$B$6:$M$92,12,FALSE)))</f>
        <v/>
      </c>
      <c r="AD87" s="76" t="str">
        <f>IF(VLOOKUP($B87,'Messieurs NET'!$B$6:$M$92,12,FALSE)="","",(VLOOKUP($B87,'Messieurs NET'!$B$6:$M$92,12,FALSE)))</f>
        <v/>
      </c>
      <c r="AE87" s="140" t="str">
        <f>IF(AD87="","",SUM(AC87:AD87))</f>
        <v/>
      </c>
      <c r="AF87" s="76" t="str">
        <f>IF(VLOOKUP($B87,'Messieurs BRUT'!$B$6:$N$92,13,FALSE)="","",(VLOOKUP($B87,'Messieurs BRUT'!$B$6:$N$92,13,FALSE)))</f>
        <v/>
      </c>
      <c r="AG87" s="76" t="str">
        <f>IF(VLOOKUP($B87,'Messieurs NET'!$B$6:$N$92,13,FALSE)="","",(VLOOKUP($B87,'Messieurs NET'!$B$6:$N$92,13,FALSE)))</f>
        <v/>
      </c>
      <c r="AH87" s="140" t="str">
        <f>IF(AG87="","",SUM(AF87:AG87))</f>
        <v/>
      </c>
      <c r="AI87" s="140">
        <f t="shared" si="38"/>
        <v>50</v>
      </c>
      <c r="AJ87" s="141">
        <f t="shared" si="39"/>
        <v>1</v>
      </c>
      <c r="AK87" s="141">
        <f>IF(AJ87&lt;8,0,+SMALL(($G87,$J87,$M87,$P87,$S87,$V87,$Y87,$AB87,$AE87,$AH87),1))</f>
        <v>0</v>
      </c>
      <c r="AL87" s="141">
        <f>IF(AJ87&lt;9,0,+SMALL(($G87,$J87,$M87,$P87,$S87,$V87,$Y87,$AB87,$AE87,$AH87),2))</f>
        <v>0</v>
      </c>
      <c r="AM87" s="141">
        <f>IF(AJ87&lt;10,0,+SMALL(($G87,$J87,$M87,$P87,$S87,$V87,$Y87,$AB87,$AE87,$AH87),3))</f>
        <v>0</v>
      </c>
      <c r="AN87" s="141">
        <f t="shared" si="40"/>
        <v>50</v>
      </c>
      <c r="AO87" s="141">
        <f t="shared" si="41"/>
        <v>82</v>
      </c>
    </row>
    <row r="88" spans="2:41" ht="14.4">
      <c r="B88" s="137" t="s">
        <v>228</v>
      </c>
      <c r="C88" s="76"/>
      <c r="D88" s="131" t="s">
        <v>36</v>
      </c>
      <c r="E88" s="76" t="str">
        <f>IF(VLOOKUP($B88,'Messieurs BRUT'!$B$6:$E$92,4,FALSE)="","",(VLOOKUP($B88,'Messieurs BRUT'!$B$6:$E$92,4,FALSE)))</f>
        <v/>
      </c>
      <c r="F88" s="76" t="str">
        <f>IF(VLOOKUP($B88,'Messieurs NET'!$B$6:E$92,4,FALSE)="","",(VLOOKUP($B88,'Messieurs NET'!$B$6:$E$92,4,FALSE)))</f>
        <v/>
      </c>
      <c r="G88" s="140" t="str">
        <f t="shared" si="42"/>
        <v/>
      </c>
      <c r="H88" s="76" t="str">
        <f>IF(VLOOKUP($B88,'Messieurs BRUT'!$B$6:$F$92,5,FALSE)="","",(VLOOKUP($B88,'Messieurs BRUT'!$B$6:$F$92,5,FALSE)))</f>
        <v/>
      </c>
      <c r="I88" s="76" t="str">
        <f>IF(VLOOKUP($B88,'Messieurs NET'!$B$6:$F$92,5,FALSE)="","",(VLOOKUP($B88,'Messieurs NET'!$B$6:$F$92,5,FALSE)))</f>
        <v/>
      </c>
      <c r="J88" s="140" t="str">
        <f>IF(I88="","",SUM(H88:I88))</f>
        <v/>
      </c>
      <c r="K88" s="76" t="str">
        <f>IF(VLOOKUP($B88,'Messieurs BRUT'!$B$6:$G$92,6,FALSE)="","",(VLOOKUP($B88,'Messieurs BRUT'!$B$6:$G$92,6,FALSE)))</f>
        <v/>
      </c>
      <c r="L88" s="76" t="str">
        <f>IF(VLOOKUP($B88,'Messieurs NET'!$B$6:$G$92,6,FALSE)="","",(VLOOKUP($B88,'Messieurs NET'!$B$6:$G$92,6,FALSE)))</f>
        <v/>
      </c>
      <c r="M88" s="140" t="str">
        <f>IF(L88="","",SUM(K88:L88))</f>
        <v/>
      </c>
      <c r="N88" s="76" t="str">
        <f>IF(VLOOKUP($B88,'Messieurs BRUT'!$B$6:$H$92,7,FALSE)="","",(VLOOKUP($B88,'Messieurs BRUT'!$B$6:$H$92,7,FALSE)))</f>
        <v/>
      </c>
      <c r="O88" s="76" t="str">
        <f>IF(VLOOKUP($B88,'Messieurs NET'!$B$6:$H$92,7,FALSE)="","",(VLOOKUP($B88,'Messieurs NET'!$B$6:$H$92,7,FALSE)))</f>
        <v/>
      </c>
      <c r="P88" s="140" t="str">
        <f>IF(O88="","",SUM(N88:O88))</f>
        <v/>
      </c>
      <c r="Q88" s="76" t="str">
        <f>IF(VLOOKUP($B88,'Messieurs BRUT'!$B$6:$J$92,8,FALSE)="","",(VLOOKUP($B88,'Messieurs BRUT'!$B$6:$J$92,8,FALSE)))</f>
        <v/>
      </c>
      <c r="R88" s="76" t="str">
        <f>IF(VLOOKUP($B88,'Messieurs NET'!$B$6:$J$92,8,FALSE)="","",(VLOOKUP($B88,'Messieurs NET'!$B$6:$J$92,8,FALSE)))</f>
        <v/>
      </c>
      <c r="S88" s="140" t="str">
        <f>IF(R88="","",SUM(Q88:R88))</f>
        <v/>
      </c>
      <c r="T88" s="76" t="str">
        <f>IF(VLOOKUP($B88,'Messieurs BRUT'!$B$6:$J$92,9,FALSE)="","",(VLOOKUP($B88,'Messieurs BRUT'!$B$6:$J$92,9,FALSE)))</f>
        <v/>
      </c>
      <c r="U88" s="76" t="str">
        <f>IF(VLOOKUP($B88,'Messieurs NET'!$B$6:$J$92,9,FALSE)="","",(VLOOKUP($B88,'Messieurs NET'!$B$6:$J$92,9,FALSE)))</f>
        <v/>
      </c>
      <c r="V88" s="140" t="str">
        <f>IF(U88="","",SUM(T88:U88))</f>
        <v/>
      </c>
      <c r="W88" s="76" t="str">
        <f>IF(VLOOKUP($B88,'Messieurs BRUT'!$B$6:$M$92,10,FALSE)="","",(VLOOKUP($B88,'Messieurs BRUT'!$B$6:$M$92,10,FALSE)))</f>
        <v/>
      </c>
      <c r="X88" s="76" t="str">
        <f>IF(VLOOKUP($B88,'Messieurs NET'!$B$6:$M$92,10,FALSE)="","",(VLOOKUP($B88,'Messieurs NET'!$B$6:$M$92,10,FALSE)))</f>
        <v/>
      </c>
      <c r="Y88" s="140" t="str">
        <f>IF(X88="","",SUM(W88:X88))</f>
        <v/>
      </c>
      <c r="Z88" s="76" t="str">
        <f>IF(VLOOKUP($B88,'Messieurs BRUT'!$B$6:$L$92,11,FALSE)="","",(VLOOKUP($B88,'Messieurs BRUT'!$B$6:$L$92,11,FALSE)))</f>
        <v/>
      </c>
      <c r="AA88" s="76" t="str">
        <f>IF(VLOOKUP($B88,'Messieurs NET'!$B$6:$L$92,11,FALSE)="","",(VLOOKUP($B88,'Messieurs NET'!$B$6:$L$92,11,FALSE)))</f>
        <v/>
      </c>
      <c r="AB88" s="140" t="str">
        <f>IF(AA88="","",SUM(Z88:AA88))</f>
        <v/>
      </c>
      <c r="AC88" s="76">
        <f>IF(VLOOKUP($B88,'Messieurs BRUT'!$B$6:$M$92,12,FALSE)="","",(VLOOKUP($B88,'Messieurs BRUT'!$B$6:$M$92,12,FALSE)))</f>
        <v>16</v>
      </c>
      <c r="AD88" s="76">
        <f>IF(VLOOKUP($B88,'Messieurs NET'!$B$6:$M$92,12,FALSE)="","",(VLOOKUP($B88,'Messieurs NET'!$B$6:$M$92,12,FALSE)))</f>
        <v>32</v>
      </c>
      <c r="AE88" s="140">
        <f>IF(AD88="","",SUM(AC88:AD88))</f>
        <v>48</v>
      </c>
      <c r="AF88" s="76" t="str">
        <f>IF(VLOOKUP($B88,'Messieurs BRUT'!$B$6:$N$92,13,FALSE)="","",(VLOOKUP($B88,'Messieurs BRUT'!$B$6:$N$92,13,FALSE)))</f>
        <v/>
      </c>
      <c r="AG88" s="76" t="str">
        <f>IF(VLOOKUP($B88,'Messieurs NET'!$B$6:$N$92,13,FALSE)="","",(VLOOKUP($B88,'Messieurs NET'!$B$6:$N$92,13,FALSE)))</f>
        <v/>
      </c>
      <c r="AH88" s="140" t="str">
        <f>IF(AG88="","",SUM(AF88:AG88))</f>
        <v/>
      </c>
      <c r="AI88" s="140">
        <f t="shared" si="38"/>
        <v>48</v>
      </c>
      <c r="AJ88" s="141">
        <f t="shared" si="39"/>
        <v>1</v>
      </c>
      <c r="AK88" s="141">
        <f>IF(AJ88&lt;8,0,+SMALL(($G88,$J88,$M88,$P88,$S88,$V88,$Y88,$AB88,$AE88,$AH88),1))</f>
        <v>0</v>
      </c>
      <c r="AL88" s="141">
        <f>IF(AJ88&lt;9,0,+SMALL(($G88,$J88,$M88,$P88,$S88,$V88,$Y88,$AB88,$AE88,$AH88),2))</f>
        <v>0</v>
      </c>
      <c r="AM88" s="141">
        <f>IF(AJ88&lt;10,0,+SMALL(($G88,$J88,$M88,$P88,$S88,$V88,$Y88,$AB88,$AE88,$AH88),3))</f>
        <v>0</v>
      </c>
      <c r="AN88" s="141">
        <f t="shared" si="40"/>
        <v>48</v>
      </c>
      <c r="AO88" s="141">
        <f t="shared" si="41"/>
        <v>83</v>
      </c>
    </row>
    <row r="89" spans="2:41" ht="14.4">
      <c r="B89" s="137" t="s">
        <v>203</v>
      </c>
      <c r="C89" s="76"/>
      <c r="D89" s="131" t="s">
        <v>36</v>
      </c>
      <c r="E89" s="76" t="str">
        <f>IF(VLOOKUP($B89,'Messieurs BRUT'!$B$6:$E$92,4,FALSE)="","",(VLOOKUP($B89,'Messieurs BRUT'!$B$6:$E$92,4,FALSE)))</f>
        <v/>
      </c>
      <c r="F89" s="76" t="str">
        <f>IF(VLOOKUP($B89,'Messieurs NET'!$B$6:E$92,4,FALSE)="","",(VLOOKUP($B89,'Messieurs NET'!$B$6:$E$92,4,FALSE)))</f>
        <v/>
      </c>
      <c r="G89" s="140" t="str">
        <f t="shared" si="42"/>
        <v/>
      </c>
      <c r="H89" s="76" t="str">
        <f>IF(VLOOKUP($B89,'Messieurs BRUT'!$B$6:$F$92,5,FALSE)="","",(VLOOKUP($B89,'Messieurs BRUT'!$B$6:$F$92,5,FALSE)))</f>
        <v/>
      </c>
      <c r="I89" s="76" t="str">
        <f>IF(VLOOKUP($B89,'Messieurs NET'!$B$6:$F$92,5,FALSE)="","",(VLOOKUP($B89,'Messieurs NET'!$B$6:$F$92,5,FALSE)))</f>
        <v/>
      </c>
      <c r="J89" s="140" t="str">
        <f>IF(I89="","",SUM(H89:I89))</f>
        <v/>
      </c>
      <c r="K89" s="76" t="str">
        <f>IF(VLOOKUP($B89,'Messieurs BRUT'!$B$6:$G$92,6,FALSE)="","",(VLOOKUP($B89,'Messieurs BRUT'!$B$6:$G$92,6,FALSE)))</f>
        <v/>
      </c>
      <c r="L89" s="76" t="str">
        <f>IF(VLOOKUP($B89,'Messieurs NET'!$B$6:$G$92,6,FALSE)="","",(VLOOKUP($B89,'Messieurs NET'!$B$6:$G$92,6,FALSE)))</f>
        <v/>
      </c>
      <c r="M89" s="140" t="str">
        <f>IF(L89="","",SUM(K89:L89))</f>
        <v/>
      </c>
      <c r="N89" s="76" t="str">
        <f>IF(VLOOKUP($B89,'Messieurs BRUT'!$B$6:$H$92,7,FALSE)="","",(VLOOKUP($B89,'Messieurs BRUT'!$B$6:$H$92,7,FALSE)))</f>
        <v/>
      </c>
      <c r="O89" s="76" t="str">
        <f>IF(VLOOKUP($B89,'Messieurs NET'!$B$6:$H$92,7,FALSE)="","",(VLOOKUP($B89,'Messieurs NET'!$B$6:$H$92,7,FALSE)))</f>
        <v/>
      </c>
      <c r="P89" s="140" t="str">
        <f>IF(O89="","",SUM(N89:O89))</f>
        <v/>
      </c>
      <c r="Q89" s="76">
        <f>IF(VLOOKUP($B89,'Messieurs BRUT'!$B$6:$J$92,8,FALSE)="","",(VLOOKUP($B89,'Messieurs BRUT'!$B$6:$J$92,8,FALSE)))</f>
        <v>13</v>
      </c>
      <c r="R89" s="76">
        <f>IF(VLOOKUP($B89,'Messieurs NET'!$B$6:$J$92,8,FALSE)="","",(VLOOKUP($B89,'Messieurs NET'!$B$6:$J$92,8,FALSE)))</f>
        <v>32</v>
      </c>
      <c r="S89" s="140">
        <f>IF(R89="","",SUM(Q89:R89))</f>
        <v>45</v>
      </c>
      <c r="T89" s="76" t="str">
        <f>IF(VLOOKUP($B89,'Messieurs BRUT'!$B$6:$J$92,9,FALSE)="","",(VLOOKUP($B89,'Messieurs BRUT'!$B$6:$J$92,9,FALSE)))</f>
        <v/>
      </c>
      <c r="U89" s="76" t="str">
        <f>IF(VLOOKUP($B89,'Messieurs NET'!$B$6:$J$92,9,FALSE)="","",(VLOOKUP($B89,'Messieurs NET'!$B$6:$J$92,9,FALSE)))</f>
        <v/>
      </c>
      <c r="V89" s="140" t="str">
        <f>IF(U89="","",SUM(T89:U89))</f>
        <v/>
      </c>
      <c r="W89" s="76" t="str">
        <f>IF(VLOOKUP($B89,'Messieurs BRUT'!$B$6:$M$92,10,FALSE)="","",(VLOOKUP($B89,'Messieurs BRUT'!$B$6:$M$92,10,FALSE)))</f>
        <v/>
      </c>
      <c r="X89" s="76" t="str">
        <f>IF(VLOOKUP($B89,'Messieurs NET'!$B$6:$M$92,10,FALSE)="","",(VLOOKUP($B89,'Messieurs NET'!$B$6:$M$92,10,FALSE)))</f>
        <v/>
      </c>
      <c r="Y89" s="140" t="str">
        <f>IF(X89="","",SUM(W89:X89))</f>
        <v/>
      </c>
      <c r="Z89" s="76" t="str">
        <f>IF(VLOOKUP($B89,'Messieurs BRUT'!$B$6:$L$92,11,FALSE)="","",(VLOOKUP($B89,'Messieurs BRUT'!$B$6:$L$92,11,FALSE)))</f>
        <v/>
      </c>
      <c r="AA89" s="76" t="str">
        <f>IF(VLOOKUP($B89,'Messieurs NET'!$B$6:$L$92,11,FALSE)="","",(VLOOKUP($B89,'Messieurs NET'!$B$6:$L$92,11,FALSE)))</f>
        <v/>
      </c>
      <c r="AB89" s="140" t="str">
        <f>IF(AA89="","",SUM(Z89:AA89))</f>
        <v/>
      </c>
      <c r="AC89" s="76" t="str">
        <f>IF(VLOOKUP($B89,'Messieurs BRUT'!$B$6:$M$92,12,FALSE)="","",(VLOOKUP($B89,'Messieurs BRUT'!$B$6:$M$92,12,FALSE)))</f>
        <v/>
      </c>
      <c r="AD89" s="76" t="str">
        <f>IF(VLOOKUP($B89,'Messieurs NET'!$B$6:$M$92,12,FALSE)="","",(VLOOKUP($B89,'Messieurs NET'!$B$6:$M$92,12,FALSE)))</f>
        <v/>
      </c>
      <c r="AE89" s="140" t="str">
        <f>IF(AD89="","",SUM(AC89:AD89))</f>
        <v/>
      </c>
      <c r="AF89" s="76" t="str">
        <f>IF(VLOOKUP($B89,'Messieurs BRUT'!$B$6:$N$92,13,FALSE)="","",(VLOOKUP($B89,'Messieurs BRUT'!$B$6:$N$92,13,FALSE)))</f>
        <v/>
      </c>
      <c r="AG89" s="76" t="str">
        <f>IF(VLOOKUP($B89,'Messieurs NET'!$B$6:$N$92,13,FALSE)="","",(VLOOKUP($B89,'Messieurs NET'!$B$6:$N$92,13,FALSE)))</f>
        <v/>
      </c>
      <c r="AH89" s="140" t="str">
        <f>IF(AG89="","",SUM(AF89:AG89))</f>
        <v/>
      </c>
      <c r="AI89" s="140">
        <f t="shared" si="38"/>
        <v>45</v>
      </c>
      <c r="AJ89" s="141">
        <f t="shared" si="39"/>
        <v>1</v>
      </c>
      <c r="AK89" s="141">
        <f>IF(AJ89&lt;8,0,+SMALL(($G89,$J89,$M89,$P89,$S89,$V89,$Y89,$AB89,$AE89,$AH89),1))</f>
        <v>0</v>
      </c>
      <c r="AL89" s="141">
        <f>IF(AJ89&lt;9,0,+SMALL(($G89,$J89,$M89,$P89,$S89,$V89,$Y89,$AB89,$AE89,$AH89),2))</f>
        <v>0</v>
      </c>
      <c r="AM89" s="141">
        <f>IF(AJ89&lt;10,0,+SMALL(($G89,$J89,$M89,$P89,$S89,$V89,$Y89,$AB89,$AE89,$AH89),3))</f>
        <v>0</v>
      </c>
      <c r="AN89" s="141">
        <f t="shared" si="40"/>
        <v>45</v>
      </c>
      <c r="AO89" s="141">
        <f t="shared" si="41"/>
        <v>84</v>
      </c>
    </row>
    <row r="90" spans="2:41" ht="14.4">
      <c r="B90" s="137" t="s">
        <v>114</v>
      </c>
      <c r="C90" s="76"/>
      <c r="D90" s="147" t="s">
        <v>230</v>
      </c>
      <c r="E90" s="76">
        <v>14</v>
      </c>
      <c r="F90" s="76">
        <v>28</v>
      </c>
      <c r="G90" s="140">
        <f t="shared" si="42"/>
        <v>42</v>
      </c>
      <c r="H90" s="76"/>
      <c r="I90" s="76"/>
      <c r="J90" s="140"/>
      <c r="K90" s="76"/>
      <c r="L90" s="76"/>
      <c r="M90" s="140"/>
      <c r="N90" s="76"/>
      <c r="O90" s="76"/>
      <c r="P90" s="140"/>
      <c r="Q90" s="76"/>
      <c r="R90" s="76"/>
      <c r="S90" s="140"/>
      <c r="T90" s="76"/>
      <c r="U90" s="76"/>
      <c r="V90" s="140"/>
      <c r="W90" s="76"/>
      <c r="X90" s="76"/>
      <c r="Y90" s="140"/>
      <c r="Z90" s="76"/>
      <c r="AA90" s="76"/>
      <c r="AB90" s="140"/>
      <c r="AC90" s="76"/>
      <c r="AD90" s="76"/>
      <c r="AE90" s="140"/>
      <c r="AF90" s="76"/>
      <c r="AG90" s="76"/>
      <c r="AH90" s="140"/>
      <c r="AI90" s="140">
        <f t="shared" si="38"/>
        <v>42</v>
      </c>
      <c r="AJ90" s="141">
        <f t="shared" si="39"/>
        <v>1</v>
      </c>
      <c r="AK90" s="141">
        <f>IF(AJ90&lt;8,0,+SMALL(($G90,$J90,$M90,$P90,$S90,$V90,$Y90,$AB90,$AE90,$AH90),1))</f>
        <v>0</v>
      </c>
      <c r="AL90" s="141">
        <f>IF(AJ90&lt;9,0,+SMALL(($G90,$J90,$M90,$P90,$S90,$V90,$Y90,$AB90,$AE90,$AH90),2))</f>
        <v>0</v>
      </c>
      <c r="AM90" s="141">
        <f>IF(AJ90&lt;10,0,+SMALL(($G90,$J90,$M90,$P90,$S90,$V90,$Y90,$AB90,$AE90,$AH90),3))</f>
        <v>0</v>
      </c>
      <c r="AN90" s="141">
        <f t="shared" si="40"/>
        <v>42</v>
      </c>
      <c r="AO90" s="141">
        <f t="shared" si="41"/>
        <v>85</v>
      </c>
    </row>
    <row r="91" spans="2:41" ht="14.4">
      <c r="B91" s="137" t="s">
        <v>281</v>
      </c>
      <c r="C91" s="76"/>
      <c r="D91" s="161" t="s">
        <v>210</v>
      </c>
      <c r="E91" s="76" t="str">
        <f>IF(VLOOKUP($B91,'Messieurs BRUT'!$B$6:$E$92,4,FALSE)="","",(VLOOKUP($B91,'Messieurs BRUT'!$B$6:$E$92,4,FALSE)))</f>
        <v/>
      </c>
      <c r="F91" s="76" t="str">
        <f>IF(VLOOKUP($B91,'Messieurs NET'!$B$6:E$92,4,FALSE)="","",(VLOOKUP($B91,'Messieurs NET'!$B$6:$E$92,4,FALSE)))</f>
        <v/>
      </c>
      <c r="G91" s="140" t="str">
        <f t="shared" si="42"/>
        <v/>
      </c>
      <c r="H91" s="76" t="str">
        <f>IF(VLOOKUP($B91,'Messieurs BRUT'!$B$6:$F$92,5,FALSE)="","",(VLOOKUP($B91,'Messieurs BRUT'!$B$6:$F$92,5,FALSE)))</f>
        <v/>
      </c>
      <c r="I91" s="76" t="str">
        <f>IF(VLOOKUP($B91,'Messieurs NET'!$B$6:$F$92,5,FALSE)="","",(VLOOKUP($B91,'Messieurs NET'!$B$6:$F$92,5,FALSE)))</f>
        <v/>
      </c>
      <c r="J91" s="140" t="str">
        <f>IF(I91="","",SUM(H91:I91))</f>
        <v/>
      </c>
      <c r="K91" s="76" t="str">
        <f>IF(VLOOKUP($B91,'Messieurs BRUT'!$B$6:$G$92,6,FALSE)="","",(VLOOKUP($B91,'Messieurs BRUT'!$B$6:$G$92,6,FALSE)))</f>
        <v/>
      </c>
      <c r="L91" s="76" t="str">
        <f>IF(VLOOKUP($B91,'Messieurs NET'!$B$6:$G$92,6,FALSE)="","",(VLOOKUP($B91,'Messieurs NET'!$B$6:$G$92,6,FALSE)))</f>
        <v/>
      </c>
      <c r="M91" s="140" t="str">
        <f>IF(L91="","",SUM(K91:L91))</f>
        <v/>
      </c>
      <c r="N91" s="76" t="str">
        <f>IF(VLOOKUP($B91,'Messieurs BRUT'!$B$6:$H$92,7,FALSE)="","",(VLOOKUP($B91,'Messieurs BRUT'!$B$6:$H$92,7,FALSE)))</f>
        <v/>
      </c>
      <c r="O91" s="76" t="str">
        <f>IF(VLOOKUP($B91,'Messieurs NET'!$B$6:$H$92,7,FALSE)="","",(VLOOKUP($B91,'Messieurs NET'!$B$6:$H$92,7,FALSE)))</f>
        <v/>
      </c>
      <c r="P91" s="140" t="str">
        <f>IF(O91="","",SUM(N91:O91))</f>
        <v/>
      </c>
      <c r="Q91" s="76" t="str">
        <f>IF(VLOOKUP($B91,'Messieurs BRUT'!$B$6:$J$92,8,FALSE)="","",(VLOOKUP($B91,'Messieurs BRUT'!$B$6:$J$92,8,FALSE)))</f>
        <v/>
      </c>
      <c r="R91" s="76" t="str">
        <f>IF(VLOOKUP($B91,'Messieurs NET'!$B$6:$J$92,8,FALSE)="","",(VLOOKUP($B91,'Messieurs NET'!$B$6:$J$92,8,FALSE)))</f>
        <v/>
      </c>
      <c r="S91" s="140" t="str">
        <f>IF(R91="","",SUM(Q91:R91))</f>
        <v/>
      </c>
      <c r="T91" s="76" t="str">
        <f>IF(VLOOKUP($B91,'Messieurs BRUT'!$B$6:$J$92,9,FALSE)="","",(VLOOKUP($B91,'Messieurs BRUT'!$B$6:$J$92,9,FALSE)))</f>
        <v/>
      </c>
      <c r="U91" s="76" t="str">
        <f>IF(VLOOKUP($B91,'Messieurs NET'!$B$6:$J$92,9,FALSE)="","",(VLOOKUP($B91,'Messieurs NET'!$B$6:$J$92,9,FALSE)))</f>
        <v/>
      </c>
      <c r="V91" s="140" t="str">
        <f>IF(U91="","",SUM(T91:U91))</f>
        <v/>
      </c>
      <c r="W91" s="76" t="str">
        <f>IF(VLOOKUP($B91,'Messieurs BRUT'!$B$6:$M$92,10,FALSE)="","",(VLOOKUP($B91,'Messieurs BRUT'!$B$6:$M$92,10,FALSE)))</f>
        <v/>
      </c>
      <c r="X91" s="76" t="str">
        <f>IF(VLOOKUP($B91,'Messieurs NET'!$B$6:$M$92,10,FALSE)="","",(VLOOKUP($B91,'Messieurs NET'!$B$6:$M$92,10,FALSE)))</f>
        <v/>
      </c>
      <c r="Y91" s="140" t="str">
        <f>IF(X91="","",SUM(W91:X91))</f>
        <v/>
      </c>
      <c r="Z91" s="76" t="str">
        <f>IF(VLOOKUP($B91,'Messieurs BRUT'!$B$6:$L$92,11,FALSE)="","",(VLOOKUP($B91,'Messieurs BRUT'!$B$6:$L$92,11,FALSE)))</f>
        <v/>
      </c>
      <c r="AA91" s="76" t="str">
        <f>IF(VLOOKUP($B91,'Messieurs NET'!$B$6:$L$92,11,FALSE)="","",(VLOOKUP($B91,'Messieurs NET'!$B$6:$L$92,11,FALSE)))</f>
        <v/>
      </c>
      <c r="AB91" s="140" t="str">
        <f>IF(AA91="","",SUM(Z91:AA91))</f>
        <v/>
      </c>
      <c r="AC91" s="76" t="str">
        <f>IF(VLOOKUP($B91,'Messieurs BRUT'!$B$6:$M$92,12,FALSE)="","",(VLOOKUP($B91,'Messieurs BRUT'!$B$6:$M$92,12,FALSE)))</f>
        <v/>
      </c>
      <c r="AD91" s="76" t="str">
        <f>IF(VLOOKUP($B91,'Messieurs NET'!$B$6:$M$92,12,FALSE)="","",(VLOOKUP($B91,'Messieurs NET'!$B$6:$M$92,12,FALSE)))</f>
        <v/>
      </c>
      <c r="AE91" s="140" t="str">
        <f>IF(AD91="","",SUM(AC91:AD91))</f>
        <v/>
      </c>
      <c r="AF91" s="76">
        <f>IF(VLOOKUP($B91,'Messieurs BRUT'!$B$6:$N$92,13,FALSE)="","",(VLOOKUP($B91,'Messieurs BRUT'!$B$6:$N$92,13,FALSE)))</f>
        <v>12</v>
      </c>
      <c r="AG91" s="76">
        <f>IF(VLOOKUP($B91,'Messieurs NET'!$B$6:$N$92,13,FALSE)="","",(VLOOKUP($B91,'Messieurs NET'!$B$6:$N$92,13,FALSE)))</f>
        <v>28</v>
      </c>
      <c r="AH91" s="140">
        <f>IF(AG91="","",SUM(AF91:AG91))</f>
        <v>40</v>
      </c>
      <c r="AI91" s="140">
        <f t="shared" si="38"/>
        <v>40</v>
      </c>
      <c r="AJ91" s="141">
        <f t="shared" si="39"/>
        <v>1</v>
      </c>
      <c r="AK91" s="141">
        <f>IF(AJ91&lt;8,0,+SMALL(($G91,$J91,$M91,$P91,$S91,$V91,$Y91,$AB91,$AE91,$AH91),1))</f>
        <v>0</v>
      </c>
      <c r="AL91" s="141">
        <f>IF(AJ91&lt;9,0,+SMALL(($G91,$J91,$M91,$P91,$S91,$V91,$Y91,$AB91,$AE91,$AH91),2))</f>
        <v>0</v>
      </c>
      <c r="AM91" s="141">
        <f>IF(AJ91&lt;10,0,+SMALL(($G91,$J91,$M91,$P91,$S91,$V91,$Y91,$AB91,$AE91,$AH91),3))</f>
        <v>0</v>
      </c>
      <c r="AN91" s="141">
        <f t="shared" si="40"/>
        <v>40</v>
      </c>
      <c r="AO91" s="141">
        <f t="shared" si="41"/>
        <v>86</v>
      </c>
    </row>
    <row r="92" spans="2:41" ht="14.4">
      <c r="B92" s="137" t="s">
        <v>41</v>
      </c>
      <c r="C92" s="138"/>
      <c r="D92" s="145" t="s">
        <v>84</v>
      </c>
      <c r="E92" s="76">
        <f>IF(VLOOKUP($B92,'Messieurs BRUT'!$B$6:$E$92,4,FALSE)="","",(VLOOKUP($B92,'Messieurs BRUT'!$B$6:$E$92,4,FALSE)))</f>
        <v>2</v>
      </c>
      <c r="F92" s="76">
        <f>IF(VLOOKUP($B92,'Messieurs NET'!$B$6:E$92,4,FALSE)="","",(VLOOKUP($B92,'Messieurs NET'!$B$6:$E$92,4,FALSE)))</f>
        <v>17</v>
      </c>
      <c r="G92" s="140">
        <f t="shared" si="42"/>
        <v>19</v>
      </c>
      <c r="H92" s="76" t="str">
        <f>IF(VLOOKUP($B92,'Messieurs BRUT'!$B$6:$F$92,5,FALSE)="","",(VLOOKUP($B92,'Messieurs BRUT'!$B$6:$F$92,5,FALSE)))</f>
        <v/>
      </c>
      <c r="I92" s="76" t="str">
        <f>IF(VLOOKUP($B92,'Messieurs NET'!$B$6:$F$92,5,FALSE)="","",(VLOOKUP($B92,'Messieurs NET'!$B$6:$F$92,5,FALSE)))</f>
        <v/>
      </c>
      <c r="J92" s="140" t="str">
        <f>IF(I92="","",SUM(H92:I92))</f>
        <v/>
      </c>
      <c r="K92" s="76" t="str">
        <f>IF(VLOOKUP($B92,'Messieurs BRUT'!$B$6:$G$92,6,FALSE)="","",(VLOOKUP($B92,'Messieurs BRUT'!$B$6:$G$92,6,FALSE)))</f>
        <v/>
      </c>
      <c r="L92" s="76" t="str">
        <f>IF(VLOOKUP($B92,'Messieurs NET'!$B$6:$G$92,6,FALSE)="","",(VLOOKUP($B92,'Messieurs NET'!$B$6:$G$92,6,FALSE)))</f>
        <v/>
      </c>
      <c r="M92" s="140" t="str">
        <f>IF(L92="","",SUM(K92:L92))</f>
        <v/>
      </c>
      <c r="N92" s="76" t="str">
        <f>IF(VLOOKUP($B92,'Messieurs BRUT'!$B$6:$H$92,7,FALSE)="","",(VLOOKUP($B92,'Messieurs BRUT'!$B$6:$H$92,7,FALSE)))</f>
        <v/>
      </c>
      <c r="O92" s="76" t="str">
        <f>IF(VLOOKUP($B92,'Messieurs NET'!$B$6:$H$92,7,FALSE)="","",(VLOOKUP($B92,'Messieurs NET'!$B$6:$H$92,7,FALSE)))</f>
        <v/>
      </c>
      <c r="P92" s="140" t="str">
        <f>IF(O92="","",SUM(N92:O92))</f>
        <v/>
      </c>
      <c r="Q92" s="76" t="str">
        <f>IF(VLOOKUP($B92,'Messieurs BRUT'!$B$6:$J$92,8,FALSE)="","",(VLOOKUP($B92,'Messieurs BRUT'!$B$6:$J$92,8,FALSE)))</f>
        <v/>
      </c>
      <c r="R92" s="76" t="str">
        <f>IF(VLOOKUP($B92,'Messieurs NET'!$B$6:$J$92,8,FALSE)="","",(VLOOKUP($B92,'Messieurs NET'!$B$6:$J$92,8,FALSE)))</f>
        <v/>
      </c>
      <c r="S92" s="140" t="str">
        <f>IF(R92="","",SUM(Q92:R92))</f>
        <v/>
      </c>
      <c r="T92" s="76" t="str">
        <f>IF(VLOOKUP($B92,'Messieurs BRUT'!$B$6:$J$92,9,FALSE)="","",(VLOOKUP($B92,'Messieurs BRUT'!$B$6:$J$92,9,FALSE)))</f>
        <v/>
      </c>
      <c r="U92" s="76" t="str">
        <f>IF(VLOOKUP($B92,'Messieurs NET'!$B$6:$J$92,9,FALSE)="","",(VLOOKUP($B92,'Messieurs NET'!$B$6:$J$92,9,FALSE)))</f>
        <v/>
      </c>
      <c r="V92" s="140" t="str">
        <f>IF(U92="","",SUM(T92:U92))</f>
        <v/>
      </c>
      <c r="W92" s="76" t="str">
        <f>IF(VLOOKUP($B92,'Messieurs BRUT'!$B$6:$M$92,10,FALSE)="","",(VLOOKUP($B92,'Messieurs BRUT'!$B$6:$M$92,10,FALSE)))</f>
        <v/>
      </c>
      <c r="X92" s="76" t="str">
        <f>IF(VLOOKUP($B92,'Messieurs NET'!$B$6:$M$92,10,FALSE)="","",(VLOOKUP($B92,'Messieurs NET'!$B$6:$M$92,10,FALSE)))</f>
        <v/>
      </c>
      <c r="Y92" s="140" t="str">
        <f>IF(X92="","",SUM(W92:X92))</f>
        <v/>
      </c>
      <c r="Z92" s="76" t="str">
        <f>IF(VLOOKUP($B92,'Messieurs BRUT'!$B$6:$L$92,11,FALSE)="","",(VLOOKUP($B92,'Messieurs BRUT'!$B$6:$L$92,11,FALSE)))</f>
        <v/>
      </c>
      <c r="AA92" s="76" t="str">
        <f>IF(VLOOKUP($B92,'Messieurs NET'!$B$6:$L$92,11,FALSE)="","",(VLOOKUP($B92,'Messieurs NET'!$B$6:$L$92,11,FALSE)))</f>
        <v/>
      </c>
      <c r="AB92" s="140" t="str">
        <f>IF(AA92="","",SUM(Z92:AA92))</f>
        <v/>
      </c>
      <c r="AC92" s="76" t="str">
        <f>IF(VLOOKUP($B92,'Messieurs BRUT'!$B$6:$M$92,12,FALSE)="","",(VLOOKUP($B92,'Messieurs BRUT'!$B$6:$M$92,12,FALSE)))</f>
        <v/>
      </c>
      <c r="AD92" s="76" t="str">
        <f>IF(VLOOKUP($B92,'Messieurs NET'!$B$6:$M$92,12,FALSE)="","",(VLOOKUP($B92,'Messieurs NET'!$B$6:$M$92,12,FALSE)))</f>
        <v/>
      </c>
      <c r="AE92" s="140" t="str">
        <f>IF(AD92="","",SUM(AC92:AD92))</f>
        <v/>
      </c>
      <c r="AF92" s="76" t="str">
        <f>IF(VLOOKUP($B92,'Messieurs BRUT'!$B$6:$N$92,13,FALSE)="","",(VLOOKUP($B92,'Messieurs BRUT'!$B$6:$N$92,13,FALSE)))</f>
        <v/>
      </c>
      <c r="AG92" s="76" t="str">
        <f>IF(VLOOKUP($B92,'Messieurs NET'!$B$6:$N$92,13,FALSE)="","",(VLOOKUP($B92,'Messieurs NET'!$B$6:$N$92,13,FALSE)))</f>
        <v/>
      </c>
      <c r="AH92" s="140" t="str">
        <f>IF(AG92="","",SUM(AF92:AG92))</f>
        <v/>
      </c>
      <c r="AI92" s="140">
        <f t="shared" si="38"/>
        <v>19</v>
      </c>
      <c r="AJ92" s="141">
        <f t="shared" si="39"/>
        <v>1</v>
      </c>
      <c r="AK92" s="141">
        <f>IF(AJ92&lt;8,0,+SMALL(($G92,$J92,$M92,$P92,$S92,$V92,$Y92,$AB92,$AE92,$AH92),1))</f>
        <v>0</v>
      </c>
      <c r="AL92" s="141">
        <f>IF(AJ92&lt;9,0,+SMALL(($G92,$J92,$M92,$P92,$S92,$V92,$Y92,$AB92,$AE92,$AH92),2))</f>
        <v>0</v>
      </c>
      <c r="AM92" s="141">
        <f>IF(AJ92&lt;10,0,+SMALL(($G92,$J92,$M92,$P92,$S92,$V92,$Y92,$AB92,$AE92,$AH92),3))</f>
        <v>0</v>
      </c>
      <c r="AN92" s="141">
        <f t="shared" si="40"/>
        <v>19</v>
      </c>
      <c r="AO92" s="141">
        <f t="shared" si="41"/>
        <v>87</v>
      </c>
    </row>
    <row r="93" spans="2:41" ht="14.4">
      <c r="Q93" s="20"/>
      <c r="R93" s="20"/>
      <c r="S93" s="72"/>
    </row>
    <row r="94" spans="2:41" ht="14.4">
      <c r="Q94" s="20"/>
      <c r="R94" s="20"/>
      <c r="S94" s="72"/>
    </row>
    <row r="95" spans="2:41">
      <c r="C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2:41">
      <c r="C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2:37" ht="14.4">
      <c r="C97" s="5"/>
      <c r="F97" s="5"/>
      <c r="G97" s="5"/>
      <c r="H97" s="5"/>
      <c r="I97" s="5"/>
      <c r="J97" s="4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K97" s="5"/>
    </row>
    <row r="98" spans="2:37">
      <c r="B98" s="45"/>
    </row>
  </sheetData>
  <sortState ref="B6:AO92">
    <sortCondition ref="AO6:AO92"/>
  </sortState>
  <mergeCells count="23">
    <mergeCell ref="E4:G4"/>
    <mergeCell ref="H4:J4"/>
    <mergeCell ref="E2:G2"/>
    <mergeCell ref="B2:D2"/>
    <mergeCell ref="C4:C5"/>
    <mergeCell ref="D4:D5"/>
    <mergeCell ref="B4:B5"/>
    <mergeCell ref="K4:M4"/>
    <mergeCell ref="N4:P4"/>
    <mergeCell ref="Q4:S4"/>
    <mergeCell ref="W4:Y4"/>
    <mergeCell ref="Z4:AB4"/>
    <mergeCell ref="AI2:AM2"/>
    <mergeCell ref="AO4:AO5"/>
    <mergeCell ref="T4:V4"/>
    <mergeCell ref="AC4:AE4"/>
    <mergeCell ref="AF4:AH4"/>
    <mergeCell ref="AN4:AN5"/>
    <mergeCell ref="AM4:AM5"/>
    <mergeCell ref="AL4:AL5"/>
    <mergeCell ref="AK4:AK5"/>
    <mergeCell ref="AJ4:AJ5"/>
    <mergeCell ref="AI4:AI5"/>
  </mergeCells>
  <conditionalFormatting sqref="AO6:AO92">
    <cfRule type="cellIs" dxfId="35" priority="9" operator="equal">
      <formula>3</formula>
    </cfRule>
    <cfRule type="cellIs" dxfId="34" priority="10" operator="equal">
      <formula>2</formula>
    </cfRule>
    <cfRule type="cellIs" dxfId="33" priority="11" operator="equal">
      <formula>1</formula>
    </cfRule>
    <cfRule type="cellIs" dxfId="32" priority="12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V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9" sqref="W9"/>
    </sheetView>
  </sheetViews>
  <sheetFormatPr baseColWidth="10" defaultColWidth="11.44140625" defaultRowHeight="14.4"/>
  <cols>
    <col min="1" max="1" width="3.44140625" style="15" customWidth="1"/>
    <col min="2" max="2" width="24" style="15" customWidth="1"/>
    <col min="3" max="3" width="5.109375" style="12" customWidth="1"/>
    <col min="4" max="4" width="15" style="15" customWidth="1"/>
    <col min="5" max="5" width="6.77734375" style="6" customWidth="1"/>
    <col min="6" max="6" width="6.77734375" style="5" customWidth="1"/>
    <col min="7" max="14" width="6.77734375" style="6" customWidth="1"/>
    <col min="15" max="15" width="4.44140625" style="45" customWidth="1"/>
    <col min="16" max="19" width="4.44140625" style="5" customWidth="1"/>
    <col min="20" max="20" width="15.109375" style="5" customWidth="1"/>
    <col min="21" max="21" width="4.44140625" style="14" customWidth="1"/>
    <col min="22" max="22" width="4.44140625" style="15" customWidth="1"/>
    <col min="23" max="16384" width="11.44140625" style="15"/>
  </cols>
  <sheetData>
    <row r="1" spans="1:22" ht="15" thickBot="1">
      <c r="A1" s="5"/>
      <c r="B1" s="5"/>
      <c r="C1" s="6"/>
      <c r="D1" s="5"/>
    </row>
    <row r="2" spans="1:22" ht="20.25" customHeight="1" thickBot="1">
      <c r="A2" s="5"/>
      <c r="B2" s="305" t="s">
        <v>21</v>
      </c>
      <c r="C2" s="306"/>
      <c r="D2" s="64">
        <v>2021</v>
      </c>
      <c r="E2" s="65"/>
      <c r="F2" s="65"/>
      <c r="G2" s="66"/>
      <c r="H2" s="66"/>
      <c r="I2" s="65"/>
      <c r="J2" s="65"/>
      <c r="K2" s="65"/>
      <c r="L2" s="65"/>
      <c r="M2" s="65"/>
      <c r="N2" s="65"/>
      <c r="O2" s="107"/>
      <c r="P2" s="65"/>
      <c r="Q2" s="65"/>
      <c r="R2" s="65"/>
      <c r="S2" s="65"/>
      <c r="T2" s="305" t="s">
        <v>97</v>
      </c>
      <c r="U2" s="306"/>
    </row>
    <row r="3" spans="1:22" ht="15" thickBot="1">
      <c r="B3" s="59"/>
      <c r="C3" s="59"/>
      <c r="D3" s="60"/>
      <c r="E3" s="14"/>
      <c r="F3" s="14"/>
      <c r="G3" s="18"/>
      <c r="H3" s="18"/>
      <c r="I3" s="14"/>
      <c r="J3" s="14"/>
      <c r="K3" s="14"/>
      <c r="L3" s="14"/>
      <c r="M3" s="14"/>
      <c r="N3" s="14"/>
      <c r="O3" s="71"/>
      <c r="P3" s="15"/>
      <c r="Q3" s="15"/>
      <c r="R3" s="15"/>
      <c r="S3" s="15"/>
      <c r="T3" s="15"/>
      <c r="U3" s="28"/>
    </row>
    <row r="4" spans="1:22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82</v>
      </c>
    </row>
    <row r="5" spans="1:22" ht="58.5" customHeight="1" thickBot="1">
      <c r="B5" s="216"/>
      <c r="C5" s="218"/>
      <c r="D5" s="220"/>
      <c r="E5" s="224"/>
      <c r="F5" s="226"/>
      <c r="G5" s="228"/>
      <c r="H5" s="230"/>
      <c r="I5" s="232"/>
      <c r="J5" s="249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1:22">
      <c r="B6" s="150" t="s">
        <v>46</v>
      </c>
      <c r="C6" s="9"/>
      <c r="D6" s="181" t="s">
        <v>36</v>
      </c>
      <c r="E6" s="9">
        <v>15</v>
      </c>
      <c r="F6" s="9">
        <v>22</v>
      </c>
      <c r="G6" s="9">
        <v>13</v>
      </c>
      <c r="H6" s="9"/>
      <c r="I6" s="9">
        <v>17</v>
      </c>
      <c r="J6" s="9">
        <v>9</v>
      </c>
      <c r="K6" s="9"/>
      <c r="L6" s="9">
        <v>12</v>
      </c>
      <c r="M6" s="9">
        <v>20</v>
      </c>
      <c r="N6" s="9"/>
      <c r="O6" s="33">
        <f t="shared" ref="O6:O39" si="0">SUM(E6:N6)</f>
        <v>108</v>
      </c>
      <c r="P6" s="151">
        <f t="shared" ref="P6:P39" si="1">COUNT(E6:N6)</f>
        <v>7</v>
      </c>
      <c r="Q6" s="33">
        <f t="shared" ref="Q6:Q39" si="2">IF(P6&lt;8,0,+SMALL((E6:N6),1))</f>
        <v>0</v>
      </c>
      <c r="R6" s="33">
        <f t="shared" ref="R6:R39" si="3">IF(P6&lt;9,0,+SMALL((E6:N6),2))</f>
        <v>0</v>
      </c>
      <c r="S6" s="33">
        <f t="shared" ref="S6:S39" si="4">IF(P6&lt;10,0,+SMALL((E6:N6),3))</f>
        <v>0</v>
      </c>
      <c r="T6" s="33">
        <f t="shared" ref="T6:T39" si="5">O6-Q6-R6-S6</f>
        <v>108</v>
      </c>
      <c r="U6" s="9">
        <f t="shared" ref="U6:U39" si="6">RANK(T6,$T$6:$T$39,0)</f>
        <v>1</v>
      </c>
      <c r="V6" s="19"/>
    </row>
    <row r="7" spans="1:22">
      <c r="B7" s="128" t="s">
        <v>175</v>
      </c>
      <c r="C7" s="76"/>
      <c r="D7" s="135" t="s">
        <v>26</v>
      </c>
      <c r="E7" s="76"/>
      <c r="F7" s="76">
        <v>18</v>
      </c>
      <c r="G7" s="76"/>
      <c r="H7" s="76"/>
      <c r="I7" s="76">
        <v>17</v>
      </c>
      <c r="J7" s="76"/>
      <c r="K7" s="76"/>
      <c r="L7" s="76">
        <v>15</v>
      </c>
      <c r="M7" s="76">
        <v>15</v>
      </c>
      <c r="N7" s="76">
        <v>16</v>
      </c>
      <c r="O7" s="141">
        <f t="shared" si="0"/>
        <v>81</v>
      </c>
      <c r="P7" s="138">
        <f t="shared" si="1"/>
        <v>5</v>
      </c>
      <c r="Q7" s="141">
        <f t="shared" si="2"/>
        <v>0</v>
      </c>
      <c r="R7" s="141">
        <f t="shared" si="3"/>
        <v>0</v>
      </c>
      <c r="S7" s="141">
        <f t="shared" si="4"/>
        <v>0</v>
      </c>
      <c r="T7" s="141">
        <f t="shared" si="5"/>
        <v>81</v>
      </c>
      <c r="U7" s="76">
        <f t="shared" si="6"/>
        <v>2</v>
      </c>
      <c r="V7" s="19"/>
    </row>
    <row r="8" spans="1:22">
      <c r="B8" s="128" t="s">
        <v>78</v>
      </c>
      <c r="C8" s="76"/>
      <c r="D8" s="135" t="s">
        <v>26</v>
      </c>
      <c r="E8" s="76">
        <v>11</v>
      </c>
      <c r="F8" s="76">
        <v>8</v>
      </c>
      <c r="G8" s="76"/>
      <c r="H8" s="76">
        <v>0</v>
      </c>
      <c r="I8" s="76">
        <v>19</v>
      </c>
      <c r="J8" s="76"/>
      <c r="K8" s="76"/>
      <c r="L8" s="76">
        <v>9</v>
      </c>
      <c r="M8" s="76">
        <v>15</v>
      </c>
      <c r="N8" s="76">
        <v>12</v>
      </c>
      <c r="O8" s="141">
        <f t="shared" si="0"/>
        <v>74</v>
      </c>
      <c r="P8" s="138">
        <f t="shared" si="1"/>
        <v>7</v>
      </c>
      <c r="Q8" s="141">
        <f t="shared" si="2"/>
        <v>0</v>
      </c>
      <c r="R8" s="141">
        <f t="shared" si="3"/>
        <v>0</v>
      </c>
      <c r="S8" s="141">
        <f t="shared" si="4"/>
        <v>0</v>
      </c>
      <c r="T8" s="141">
        <f t="shared" si="5"/>
        <v>74</v>
      </c>
      <c r="U8" s="76">
        <f t="shared" si="6"/>
        <v>3</v>
      </c>
      <c r="V8" s="19"/>
    </row>
    <row r="9" spans="1:22">
      <c r="B9" s="128" t="s">
        <v>67</v>
      </c>
      <c r="C9" s="76"/>
      <c r="D9" s="131" t="s">
        <v>36</v>
      </c>
      <c r="E9" s="76">
        <v>13</v>
      </c>
      <c r="F9" s="76">
        <v>10</v>
      </c>
      <c r="G9" s="76">
        <v>11</v>
      </c>
      <c r="H9" s="76">
        <v>12</v>
      </c>
      <c r="I9" s="76">
        <v>15</v>
      </c>
      <c r="J9" s="76"/>
      <c r="K9" s="76"/>
      <c r="L9" s="76"/>
      <c r="M9" s="76"/>
      <c r="N9" s="76"/>
      <c r="O9" s="141">
        <f t="shared" si="0"/>
        <v>61</v>
      </c>
      <c r="P9" s="138">
        <f t="shared" si="1"/>
        <v>5</v>
      </c>
      <c r="Q9" s="141">
        <f t="shared" si="2"/>
        <v>0</v>
      </c>
      <c r="R9" s="141">
        <f t="shared" si="3"/>
        <v>0</v>
      </c>
      <c r="S9" s="141">
        <f t="shared" si="4"/>
        <v>0</v>
      </c>
      <c r="T9" s="141">
        <f t="shared" si="5"/>
        <v>61</v>
      </c>
      <c r="U9" s="76">
        <f t="shared" si="6"/>
        <v>4</v>
      </c>
      <c r="V9" s="19"/>
    </row>
    <row r="10" spans="1:22" ht="15" customHeight="1">
      <c r="B10" s="128" t="s">
        <v>47</v>
      </c>
      <c r="C10" s="76"/>
      <c r="D10" s="131" t="s">
        <v>36</v>
      </c>
      <c r="E10" s="76">
        <v>7</v>
      </c>
      <c r="F10" s="76">
        <v>9</v>
      </c>
      <c r="G10" s="76">
        <v>8</v>
      </c>
      <c r="H10" s="76">
        <v>4</v>
      </c>
      <c r="I10" s="76"/>
      <c r="J10" s="76"/>
      <c r="K10" s="76">
        <v>9</v>
      </c>
      <c r="L10" s="76">
        <v>6</v>
      </c>
      <c r="M10" s="76">
        <v>12</v>
      </c>
      <c r="N10" s="76">
        <v>8</v>
      </c>
      <c r="O10" s="141">
        <f t="shared" si="0"/>
        <v>63</v>
      </c>
      <c r="P10" s="138">
        <f t="shared" si="1"/>
        <v>8</v>
      </c>
      <c r="Q10" s="141">
        <f t="shared" si="2"/>
        <v>4</v>
      </c>
      <c r="R10" s="141">
        <f t="shared" si="3"/>
        <v>0</v>
      </c>
      <c r="S10" s="141">
        <f t="shared" si="4"/>
        <v>0</v>
      </c>
      <c r="T10" s="141">
        <f t="shared" si="5"/>
        <v>59</v>
      </c>
      <c r="U10" s="76">
        <f t="shared" si="6"/>
        <v>5</v>
      </c>
      <c r="V10" s="19"/>
    </row>
    <row r="11" spans="1:22">
      <c r="B11" s="128" t="s">
        <v>76</v>
      </c>
      <c r="C11" s="76"/>
      <c r="D11" s="131" t="s">
        <v>36</v>
      </c>
      <c r="E11" s="76">
        <v>16</v>
      </c>
      <c r="F11" s="76">
        <v>4</v>
      </c>
      <c r="G11" s="76">
        <v>3</v>
      </c>
      <c r="H11" s="76"/>
      <c r="I11" s="76">
        <v>10</v>
      </c>
      <c r="J11" s="76">
        <v>2</v>
      </c>
      <c r="K11" s="76">
        <v>7</v>
      </c>
      <c r="L11" s="76">
        <v>6</v>
      </c>
      <c r="M11" s="76">
        <v>8</v>
      </c>
      <c r="N11" s="76">
        <v>7</v>
      </c>
      <c r="O11" s="141">
        <f t="shared" si="0"/>
        <v>63</v>
      </c>
      <c r="P11" s="138">
        <f t="shared" si="1"/>
        <v>9</v>
      </c>
      <c r="Q11" s="141">
        <f t="shared" si="2"/>
        <v>2</v>
      </c>
      <c r="R11" s="141">
        <f t="shared" si="3"/>
        <v>3</v>
      </c>
      <c r="S11" s="141">
        <f t="shared" si="4"/>
        <v>0</v>
      </c>
      <c r="T11" s="141">
        <f t="shared" si="5"/>
        <v>58</v>
      </c>
      <c r="U11" s="76">
        <f t="shared" si="6"/>
        <v>6</v>
      </c>
      <c r="V11" s="19"/>
    </row>
    <row r="12" spans="1:22">
      <c r="B12" s="128" t="s">
        <v>66</v>
      </c>
      <c r="C12" s="76"/>
      <c r="D12" s="131" t="s">
        <v>36</v>
      </c>
      <c r="E12" s="76">
        <v>16</v>
      </c>
      <c r="F12" s="76">
        <v>13</v>
      </c>
      <c r="G12" s="76">
        <v>14</v>
      </c>
      <c r="H12" s="76">
        <v>11</v>
      </c>
      <c r="I12" s="76"/>
      <c r="J12" s="76"/>
      <c r="K12" s="76"/>
      <c r="L12" s="76"/>
      <c r="M12" s="76"/>
      <c r="N12" s="76"/>
      <c r="O12" s="141">
        <f t="shared" si="0"/>
        <v>54</v>
      </c>
      <c r="P12" s="138">
        <f t="shared" si="1"/>
        <v>4</v>
      </c>
      <c r="Q12" s="141">
        <f t="shared" si="2"/>
        <v>0</v>
      </c>
      <c r="R12" s="141">
        <f t="shared" si="3"/>
        <v>0</v>
      </c>
      <c r="S12" s="141">
        <f t="shared" si="4"/>
        <v>0</v>
      </c>
      <c r="T12" s="141">
        <f t="shared" si="5"/>
        <v>54</v>
      </c>
      <c r="U12" s="76">
        <f t="shared" si="6"/>
        <v>7</v>
      </c>
      <c r="V12" s="19"/>
    </row>
    <row r="13" spans="1:22">
      <c r="B13" s="128" t="s">
        <v>185</v>
      </c>
      <c r="C13" s="76"/>
      <c r="D13" s="129" t="s">
        <v>5</v>
      </c>
      <c r="E13" s="76"/>
      <c r="F13" s="76"/>
      <c r="G13" s="76">
        <v>11</v>
      </c>
      <c r="H13" s="76">
        <v>8</v>
      </c>
      <c r="I13" s="76"/>
      <c r="J13" s="76"/>
      <c r="K13" s="76">
        <v>10</v>
      </c>
      <c r="L13" s="76">
        <v>12</v>
      </c>
      <c r="M13" s="76"/>
      <c r="N13" s="76">
        <v>10</v>
      </c>
      <c r="O13" s="141">
        <f t="shared" si="0"/>
        <v>51</v>
      </c>
      <c r="P13" s="138">
        <f t="shared" si="1"/>
        <v>5</v>
      </c>
      <c r="Q13" s="141">
        <f t="shared" si="2"/>
        <v>0</v>
      </c>
      <c r="R13" s="141">
        <f t="shared" si="3"/>
        <v>0</v>
      </c>
      <c r="S13" s="141">
        <f t="shared" si="4"/>
        <v>0</v>
      </c>
      <c r="T13" s="141">
        <f t="shared" si="5"/>
        <v>51</v>
      </c>
      <c r="U13" s="76">
        <f t="shared" si="6"/>
        <v>8</v>
      </c>
      <c r="V13" s="19"/>
    </row>
    <row r="14" spans="1:22">
      <c r="B14" s="128" t="s">
        <v>173</v>
      </c>
      <c r="C14" s="76"/>
      <c r="D14" s="130" t="s">
        <v>11</v>
      </c>
      <c r="E14" s="76"/>
      <c r="F14" s="76">
        <v>10</v>
      </c>
      <c r="G14" s="76"/>
      <c r="H14" s="76">
        <v>7</v>
      </c>
      <c r="I14" s="76">
        <v>10</v>
      </c>
      <c r="J14" s="76">
        <v>7</v>
      </c>
      <c r="K14" s="76"/>
      <c r="L14" s="76"/>
      <c r="M14" s="76">
        <v>13</v>
      </c>
      <c r="N14" s="76"/>
      <c r="O14" s="141">
        <f t="shared" si="0"/>
        <v>47</v>
      </c>
      <c r="P14" s="138">
        <f t="shared" si="1"/>
        <v>5</v>
      </c>
      <c r="Q14" s="141">
        <f t="shared" si="2"/>
        <v>0</v>
      </c>
      <c r="R14" s="141">
        <f t="shared" si="3"/>
        <v>0</v>
      </c>
      <c r="S14" s="141">
        <f t="shared" si="4"/>
        <v>0</v>
      </c>
      <c r="T14" s="141">
        <f t="shared" si="5"/>
        <v>47</v>
      </c>
      <c r="U14" s="76">
        <f t="shared" si="6"/>
        <v>9</v>
      </c>
      <c r="V14" s="19"/>
    </row>
    <row r="15" spans="1:22">
      <c r="B15" s="128" t="s">
        <v>152</v>
      </c>
      <c r="C15" s="76"/>
      <c r="D15" s="135" t="s">
        <v>26</v>
      </c>
      <c r="E15" s="76">
        <v>8</v>
      </c>
      <c r="F15" s="76">
        <v>11</v>
      </c>
      <c r="G15" s="76"/>
      <c r="H15" s="76"/>
      <c r="I15" s="76"/>
      <c r="J15" s="76"/>
      <c r="K15" s="76"/>
      <c r="L15" s="76">
        <v>12</v>
      </c>
      <c r="M15" s="76">
        <v>15</v>
      </c>
      <c r="N15" s="76"/>
      <c r="O15" s="141">
        <f t="shared" si="0"/>
        <v>46</v>
      </c>
      <c r="P15" s="138">
        <f t="shared" si="1"/>
        <v>4</v>
      </c>
      <c r="Q15" s="141">
        <f t="shared" si="2"/>
        <v>0</v>
      </c>
      <c r="R15" s="141">
        <f t="shared" si="3"/>
        <v>0</v>
      </c>
      <c r="S15" s="141">
        <f t="shared" si="4"/>
        <v>0</v>
      </c>
      <c r="T15" s="141">
        <f t="shared" si="5"/>
        <v>46</v>
      </c>
      <c r="U15" s="76">
        <f t="shared" si="6"/>
        <v>10</v>
      </c>
      <c r="V15" s="19"/>
    </row>
    <row r="16" spans="1:22">
      <c r="B16" s="128" t="s">
        <v>150</v>
      </c>
      <c r="C16" s="76"/>
      <c r="D16" s="130" t="s">
        <v>11</v>
      </c>
      <c r="E16" s="76">
        <v>10</v>
      </c>
      <c r="F16" s="76">
        <v>11</v>
      </c>
      <c r="G16" s="76"/>
      <c r="H16" s="76"/>
      <c r="I16" s="76"/>
      <c r="J16" s="76">
        <v>8</v>
      </c>
      <c r="K16" s="76"/>
      <c r="L16" s="76">
        <v>11</v>
      </c>
      <c r="M16" s="76"/>
      <c r="N16" s="76"/>
      <c r="O16" s="141">
        <f t="shared" si="0"/>
        <v>40</v>
      </c>
      <c r="P16" s="138">
        <f t="shared" si="1"/>
        <v>4</v>
      </c>
      <c r="Q16" s="141">
        <f t="shared" si="2"/>
        <v>0</v>
      </c>
      <c r="R16" s="141">
        <f t="shared" si="3"/>
        <v>0</v>
      </c>
      <c r="S16" s="141">
        <f t="shared" si="4"/>
        <v>0</v>
      </c>
      <c r="T16" s="141">
        <f t="shared" si="5"/>
        <v>40</v>
      </c>
      <c r="U16" s="76">
        <f t="shared" si="6"/>
        <v>11</v>
      </c>
      <c r="V16" s="19"/>
    </row>
    <row r="17" spans="2:22">
      <c r="B17" s="128" t="s">
        <v>68</v>
      </c>
      <c r="C17" s="76"/>
      <c r="D17" s="135" t="s">
        <v>26</v>
      </c>
      <c r="E17" s="76">
        <v>23</v>
      </c>
      <c r="F17" s="76">
        <v>14</v>
      </c>
      <c r="G17" s="76"/>
      <c r="H17" s="76"/>
      <c r="I17" s="76"/>
      <c r="J17" s="76"/>
      <c r="K17" s="76"/>
      <c r="L17" s="76"/>
      <c r="M17" s="76"/>
      <c r="N17" s="76"/>
      <c r="O17" s="141">
        <f t="shared" si="0"/>
        <v>37</v>
      </c>
      <c r="P17" s="138">
        <f t="shared" si="1"/>
        <v>2</v>
      </c>
      <c r="Q17" s="141">
        <f t="shared" si="2"/>
        <v>0</v>
      </c>
      <c r="R17" s="141">
        <f t="shared" si="3"/>
        <v>0</v>
      </c>
      <c r="S17" s="141">
        <f t="shared" si="4"/>
        <v>0</v>
      </c>
      <c r="T17" s="141">
        <f t="shared" si="5"/>
        <v>37</v>
      </c>
      <c r="U17" s="76">
        <f t="shared" si="6"/>
        <v>12</v>
      </c>
      <c r="V17" s="19"/>
    </row>
    <row r="18" spans="2:22">
      <c r="B18" s="128" t="s">
        <v>77</v>
      </c>
      <c r="C18" s="76"/>
      <c r="D18" s="130" t="s">
        <v>11</v>
      </c>
      <c r="E18" s="76">
        <v>11</v>
      </c>
      <c r="F18" s="76"/>
      <c r="G18" s="76"/>
      <c r="H18" s="76"/>
      <c r="I18" s="76"/>
      <c r="J18" s="76"/>
      <c r="K18" s="76"/>
      <c r="L18" s="76"/>
      <c r="M18" s="76">
        <v>10</v>
      </c>
      <c r="N18" s="76">
        <v>13</v>
      </c>
      <c r="O18" s="141">
        <f t="shared" si="0"/>
        <v>34</v>
      </c>
      <c r="P18" s="138">
        <f t="shared" si="1"/>
        <v>3</v>
      </c>
      <c r="Q18" s="141">
        <f t="shared" si="2"/>
        <v>0</v>
      </c>
      <c r="R18" s="141">
        <f t="shared" si="3"/>
        <v>0</v>
      </c>
      <c r="S18" s="141">
        <f t="shared" si="4"/>
        <v>0</v>
      </c>
      <c r="T18" s="141">
        <f t="shared" si="5"/>
        <v>34</v>
      </c>
      <c r="U18" s="76">
        <f t="shared" si="6"/>
        <v>13</v>
      </c>
      <c r="V18" s="19"/>
    </row>
    <row r="19" spans="2:22">
      <c r="B19" s="128" t="s">
        <v>146</v>
      </c>
      <c r="C19" s="76"/>
      <c r="D19" s="131" t="s">
        <v>36</v>
      </c>
      <c r="E19" s="76">
        <v>15</v>
      </c>
      <c r="F19" s="76">
        <v>9</v>
      </c>
      <c r="G19" s="76">
        <v>8</v>
      </c>
      <c r="H19" s="76"/>
      <c r="I19" s="76"/>
      <c r="J19" s="76"/>
      <c r="K19" s="76"/>
      <c r="L19" s="76"/>
      <c r="M19" s="76"/>
      <c r="N19" s="76"/>
      <c r="O19" s="141">
        <f t="shared" si="0"/>
        <v>32</v>
      </c>
      <c r="P19" s="138">
        <f t="shared" si="1"/>
        <v>3</v>
      </c>
      <c r="Q19" s="141">
        <f t="shared" si="2"/>
        <v>0</v>
      </c>
      <c r="R19" s="141">
        <f t="shared" si="3"/>
        <v>0</v>
      </c>
      <c r="S19" s="141">
        <f t="shared" si="4"/>
        <v>0</v>
      </c>
      <c r="T19" s="141">
        <f t="shared" si="5"/>
        <v>32</v>
      </c>
      <c r="U19" s="76">
        <f t="shared" si="6"/>
        <v>14</v>
      </c>
      <c r="V19" s="19"/>
    </row>
    <row r="20" spans="2:22">
      <c r="B20" s="128" t="s">
        <v>220</v>
      </c>
      <c r="C20" s="76"/>
      <c r="D20" s="135" t="s">
        <v>26</v>
      </c>
      <c r="E20" s="76"/>
      <c r="F20" s="76"/>
      <c r="G20" s="76"/>
      <c r="H20" s="76"/>
      <c r="I20" s="76"/>
      <c r="J20" s="76"/>
      <c r="K20" s="76"/>
      <c r="L20" s="76">
        <v>10</v>
      </c>
      <c r="M20" s="76">
        <v>19</v>
      </c>
      <c r="N20" s="76"/>
      <c r="O20" s="141">
        <f t="shared" si="0"/>
        <v>29</v>
      </c>
      <c r="P20" s="138">
        <f t="shared" si="1"/>
        <v>2</v>
      </c>
      <c r="Q20" s="141">
        <f t="shared" si="2"/>
        <v>0</v>
      </c>
      <c r="R20" s="141">
        <f t="shared" si="3"/>
        <v>0</v>
      </c>
      <c r="S20" s="141">
        <f t="shared" si="4"/>
        <v>0</v>
      </c>
      <c r="T20" s="141">
        <f t="shared" si="5"/>
        <v>29</v>
      </c>
      <c r="U20" s="76">
        <f t="shared" si="6"/>
        <v>15</v>
      </c>
      <c r="V20" s="19"/>
    </row>
    <row r="21" spans="2:22">
      <c r="B21" s="128" t="s">
        <v>65</v>
      </c>
      <c r="C21" s="76"/>
      <c r="D21" s="131" t="s">
        <v>36</v>
      </c>
      <c r="E21" s="76">
        <v>14</v>
      </c>
      <c r="F21" s="76">
        <v>15</v>
      </c>
      <c r="G21" s="76"/>
      <c r="H21" s="76"/>
      <c r="I21" s="76"/>
      <c r="J21" s="76"/>
      <c r="K21" s="76"/>
      <c r="L21" s="76"/>
      <c r="M21" s="76"/>
      <c r="N21" s="76"/>
      <c r="O21" s="141">
        <f t="shared" si="0"/>
        <v>29</v>
      </c>
      <c r="P21" s="138">
        <f t="shared" si="1"/>
        <v>2</v>
      </c>
      <c r="Q21" s="141">
        <f t="shared" si="2"/>
        <v>0</v>
      </c>
      <c r="R21" s="141">
        <f t="shared" si="3"/>
        <v>0</v>
      </c>
      <c r="S21" s="141">
        <f t="shared" si="4"/>
        <v>0</v>
      </c>
      <c r="T21" s="141">
        <f t="shared" si="5"/>
        <v>29</v>
      </c>
      <c r="U21" s="76">
        <f t="shared" si="6"/>
        <v>15</v>
      </c>
      <c r="V21" s="19"/>
    </row>
    <row r="22" spans="2:22">
      <c r="B22" s="128" t="s">
        <v>49</v>
      </c>
      <c r="C22" s="76"/>
      <c r="D22" s="129" t="s">
        <v>5</v>
      </c>
      <c r="E22" s="76">
        <v>9</v>
      </c>
      <c r="F22" s="76"/>
      <c r="G22" s="76">
        <v>8</v>
      </c>
      <c r="H22" s="76">
        <v>2</v>
      </c>
      <c r="I22" s="76"/>
      <c r="J22" s="76"/>
      <c r="K22" s="76"/>
      <c r="L22" s="76"/>
      <c r="M22" s="76"/>
      <c r="N22" s="76">
        <v>9</v>
      </c>
      <c r="O22" s="141">
        <f t="shared" si="0"/>
        <v>28</v>
      </c>
      <c r="P22" s="138">
        <f t="shared" si="1"/>
        <v>4</v>
      </c>
      <c r="Q22" s="141">
        <f t="shared" si="2"/>
        <v>0</v>
      </c>
      <c r="R22" s="141">
        <f t="shared" si="3"/>
        <v>0</v>
      </c>
      <c r="S22" s="141">
        <f t="shared" si="4"/>
        <v>0</v>
      </c>
      <c r="T22" s="141">
        <f t="shared" si="5"/>
        <v>28</v>
      </c>
      <c r="U22" s="76">
        <f t="shared" si="6"/>
        <v>17</v>
      </c>
      <c r="V22" s="19"/>
    </row>
    <row r="23" spans="2:22">
      <c r="B23" s="128" t="s">
        <v>6</v>
      </c>
      <c r="C23" s="76"/>
      <c r="D23" s="129" t="s">
        <v>5</v>
      </c>
      <c r="E23" s="76">
        <v>3</v>
      </c>
      <c r="F23" s="76"/>
      <c r="G23" s="76">
        <v>3</v>
      </c>
      <c r="H23" s="76"/>
      <c r="I23" s="76"/>
      <c r="J23" s="76">
        <v>2</v>
      </c>
      <c r="K23" s="76">
        <v>10</v>
      </c>
      <c r="L23" s="76"/>
      <c r="M23" s="76"/>
      <c r="N23" s="76">
        <v>8</v>
      </c>
      <c r="O23" s="141">
        <f t="shared" si="0"/>
        <v>26</v>
      </c>
      <c r="P23" s="138">
        <f t="shared" si="1"/>
        <v>5</v>
      </c>
      <c r="Q23" s="141">
        <f t="shared" si="2"/>
        <v>0</v>
      </c>
      <c r="R23" s="141">
        <f t="shared" si="3"/>
        <v>0</v>
      </c>
      <c r="S23" s="141">
        <f t="shared" si="4"/>
        <v>0</v>
      </c>
      <c r="T23" s="141">
        <f t="shared" si="5"/>
        <v>26</v>
      </c>
      <c r="U23" s="76">
        <f t="shared" si="6"/>
        <v>18</v>
      </c>
      <c r="V23" s="19"/>
    </row>
    <row r="24" spans="2:22">
      <c r="B24" s="128" t="s">
        <v>206</v>
      </c>
      <c r="C24" s="76"/>
      <c r="D24" s="159" t="s">
        <v>210</v>
      </c>
      <c r="E24" s="76"/>
      <c r="F24" s="76"/>
      <c r="G24" s="76"/>
      <c r="H24" s="76">
        <v>6</v>
      </c>
      <c r="I24" s="76"/>
      <c r="J24" s="76"/>
      <c r="K24" s="76"/>
      <c r="L24" s="76">
        <v>6</v>
      </c>
      <c r="M24" s="76">
        <v>5</v>
      </c>
      <c r="N24" s="76">
        <v>8</v>
      </c>
      <c r="O24" s="141">
        <f t="shared" si="0"/>
        <v>25</v>
      </c>
      <c r="P24" s="138">
        <f t="shared" si="1"/>
        <v>4</v>
      </c>
      <c r="Q24" s="141">
        <f t="shared" si="2"/>
        <v>0</v>
      </c>
      <c r="R24" s="141">
        <f t="shared" si="3"/>
        <v>0</v>
      </c>
      <c r="S24" s="141">
        <f t="shared" si="4"/>
        <v>0</v>
      </c>
      <c r="T24" s="141">
        <f t="shared" si="5"/>
        <v>25</v>
      </c>
      <c r="U24" s="76">
        <f t="shared" si="6"/>
        <v>19</v>
      </c>
      <c r="V24" s="19"/>
    </row>
    <row r="25" spans="2:22">
      <c r="B25" s="128" t="s">
        <v>50</v>
      </c>
      <c r="C25" s="76"/>
      <c r="D25" s="129" t="s">
        <v>5</v>
      </c>
      <c r="E25" s="76">
        <v>0</v>
      </c>
      <c r="F25" s="76">
        <v>2</v>
      </c>
      <c r="G25" s="76">
        <v>2</v>
      </c>
      <c r="H25" s="76">
        <v>2</v>
      </c>
      <c r="I25" s="76">
        <v>8</v>
      </c>
      <c r="J25" s="76">
        <v>0</v>
      </c>
      <c r="K25" s="76"/>
      <c r="L25" s="76">
        <v>6</v>
      </c>
      <c r="M25" s="76">
        <v>4</v>
      </c>
      <c r="N25" s="76"/>
      <c r="O25" s="141">
        <f t="shared" si="0"/>
        <v>24</v>
      </c>
      <c r="P25" s="138">
        <f t="shared" si="1"/>
        <v>8</v>
      </c>
      <c r="Q25" s="141">
        <f t="shared" si="2"/>
        <v>0</v>
      </c>
      <c r="R25" s="141">
        <f t="shared" si="3"/>
        <v>0</v>
      </c>
      <c r="S25" s="141">
        <f t="shared" si="4"/>
        <v>0</v>
      </c>
      <c r="T25" s="141">
        <f t="shared" si="5"/>
        <v>24</v>
      </c>
      <c r="U25" s="76">
        <f t="shared" si="6"/>
        <v>20</v>
      </c>
      <c r="V25" s="19"/>
    </row>
    <row r="26" spans="2:22">
      <c r="B26" s="128" t="s">
        <v>151</v>
      </c>
      <c r="C26" s="76"/>
      <c r="D26" s="130" t="s">
        <v>11</v>
      </c>
      <c r="E26" s="76">
        <v>7</v>
      </c>
      <c r="F26" s="76">
        <v>4</v>
      </c>
      <c r="G26" s="76"/>
      <c r="H26" s="76"/>
      <c r="I26" s="76">
        <v>7</v>
      </c>
      <c r="J26" s="76">
        <v>5</v>
      </c>
      <c r="K26" s="76"/>
      <c r="L26" s="76"/>
      <c r="M26" s="76"/>
      <c r="N26" s="76"/>
      <c r="O26" s="141">
        <f t="shared" si="0"/>
        <v>23</v>
      </c>
      <c r="P26" s="138">
        <f t="shared" si="1"/>
        <v>4</v>
      </c>
      <c r="Q26" s="141">
        <f t="shared" si="2"/>
        <v>0</v>
      </c>
      <c r="R26" s="141">
        <f t="shared" si="3"/>
        <v>0</v>
      </c>
      <c r="S26" s="141">
        <f t="shared" si="4"/>
        <v>0</v>
      </c>
      <c r="T26" s="141">
        <f t="shared" si="5"/>
        <v>23</v>
      </c>
      <c r="U26" s="76">
        <f t="shared" si="6"/>
        <v>21</v>
      </c>
      <c r="V26" s="19"/>
    </row>
    <row r="27" spans="2:22">
      <c r="B27" s="128" t="s">
        <v>184</v>
      </c>
      <c r="C27" s="76"/>
      <c r="D27" s="129" t="s">
        <v>5</v>
      </c>
      <c r="E27" s="76"/>
      <c r="F27" s="76"/>
      <c r="G27" s="76">
        <v>11</v>
      </c>
      <c r="H27" s="76"/>
      <c r="I27" s="76"/>
      <c r="J27" s="76">
        <v>11</v>
      </c>
      <c r="K27" s="76"/>
      <c r="L27" s="76"/>
      <c r="M27" s="76"/>
      <c r="N27" s="76"/>
      <c r="O27" s="141">
        <f t="shared" si="0"/>
        <v>22</v>
      </c>
      <c r="P27" s="138">
        <f t="shared" si="1"/>
        <v>2</v>
      </c>
      <c r="Q27" s="141">
        <f t="shared" si="2"/>
        <v>0</v>
      </c>
      <c r="R27" s="141">
        <f t="shared" si="3"/>
        <v>0</v>
      </c>
      <c r="S27" s="141">
        <f t="shared" si="4"/>
        <v>0</v>
      </c>
      <c r="T27" s="141">
        <f t="shared" si="5"/>
        <v>22</v>
      </c>
      <c r="U27" s="76">
        <f t="shared" si="6"/>
        <v>22</v>
      </c>
      <c r="V27" s="19"/>
    </row>
    <row r="28" spans="2:22">
      <c r="B28" s="128" t="s">
        <v>148</v>
      </c>
      <c r="C28" s="76"/>
      <c r="D28" s="130" t="s">
        <v>11</v>
      </c>
      <c r="E28" s="76">
        <v>11</v>
      </c>
      <c r="F28" s="76">
        <v>7</v>
      </c>
      <c r="G28" s="76"/>
      <c r="H28" s="76"/>
      <c r="I28" s="76"/>
      <c r="J28" s="76"/>
      <c r="K28" s="76"/>
      <c r="L28" s="76"/>
      <c r="M28" s="76"/>
      <c r="N28" s="76"/>
      <c r="O28" s="141">
        <f t="shared" si="0"/>
        <v>18</v>
      </c>
      <c r="P28" s="138">
        <f t="shared" si="1"/>
        <v>2</v>
      </c>
      <c r="Q28" s="141">
        <f t="shared" si="2"/>
        <v>0</v>
      </c>
      <c r="R28" s="141">
        <f t="shared" si="3"/>
        <v>0</v>
      </c>
      <c r="S28" s="141">
        <f t="shared" si="4"/>
        <v>0</v>
      </c>
      <c r="T28" s="141">
        <f t="shared" si="5"/>
        <v>18</v>
      </c>
      <c r="U28" s="76">
        <f t="shared" si="6"/>
        <v>23</v>
      </c>
      <c r="V28" s="19"/>
    </row>
    <row r="29" spans="2:22">
      <c r="B29" s="128" t="s">
        <v>147</v>
      </c>
      <c r="C29" s="76"/>
      <c r="D29" s="131" t="s">
        <v>36</v>
      </c>
      <c r="E29" s="76">
        <v>15</v>
      </c>
      <c r="F29" s="76"/>
      <c r="G29" s="76"/>
      <c r="H29" s="76"/>
      <c r="I29" s="76"/>
      <c r="J29" s="76"/>
      <c r="K29" s="76"/>
      <c r="L29" s="76"/>
      <c r="M29" s="76"/>
      <c r="N29" s="76"/>
      <c r="O29" s="141">
        <f t="shared" si="0"/>
        <v>15</v>
      </c>
      <c r="P29" s="138">
        <f t="shared" si="1"/>
        <v>1</v>
      </c>
      <c r="Q29" s="141">
        <f t="shared" si="2"/>
        <v>0</v>
      </c>
      <c r="R29" s="141">
        <f t="shared" si="3"/>
        <v>0</v>
      </c>
      <c r="S29" s="141">
        <f t="shared" si="4"/>
        <v>0</v>
      </c>
      <c r="T29" s="141">
        <f t="shared" si="5"/>
        <v>15</v>
      </c>
      <c r="U29" s="76">
        <f t="shared" si="6"/>
        <v>24</v>
      </c>
      <c r="V29" s="19"/>
    </row>
    <row r="30" spans="2:22">
      <c r="B30" s="128" t="s">
        <v>282</v>
      </c>
      <c r="C30" s="76"/>
      <c r="D30" s="134" t="s">
        <v>84</v>
      </c>
      <c r="E30" s="76"/>
      <c r="F30" s="76"/>
      <c r="G30" s="76"/>
      <c r="H30" s="76"/>
      <c r="I30" s="76"/>
      <c r="J30" s="76"/>
      <c r="K30" s="76"/>
      <c r="L30" s="76"/>
      <c r="M30" s="76"/>
      <c r="N30" s="76">
        <v>14</v>
      </c>
      <c r="O30" s="141">
        <f t="shared" si="0"/>
        <v>14</v>
      </c>
      <c r="P30" s="138">
        <f t="shared" si="1"/>
        <v>1</v>
      </c>
      <c r="Q30" s="141">
        <f t="shared" si="2"/>
        <v>0</v>
      </c>
      <c r="R30" s="141">
        <f t="shared" si="3"/>
        <v>0</v>
      </c>
      <c r="S30" s="141">
        <f t="shared" si="4"/>
        <v>0</v>
      </c>
      <c r="T30" s="141">
        <f t="shared" si="5"/>
        <v>14</v>
      </c>
      <c r="U30" s="76">
        <f t="shared" si="6"/>
        <v>25</v>
      </c>
      <c r="V30" s="19"/>
    </row>
    <row r="31" spans="2:22">
      <c r="B31" s="128" t="s">
        <v>211</v>
      </c>
      <c r="C31" s="76"/>
      <c r="D31" s="135" t="s">
        <v>26</v>
      </c>
      <c r="E31" s="76"/>
      <c r="F31" s="76"/>
      <c r="G31" s="76"/>
      <c r="H31" s="76"/>
      <c r="I31" s="76"/>
      <c r="J31" s="76"/>
      <c r="K31" s="76"/>
      <c r="L31" s="76">
        <v>12</v>
      </c>
      <c r="M31" s="76"/>
      <c r="N31" s="76"/>
      <c r="O31" s="141">
        <f t="shared" si="0"/>
        <v>12</v>
      </c>
      <c r="P31" s="138">
        <f t="shared" si="1"/>
        <v>1</v>
      </c>
      <c r="Q31" s="141">
        <f t="shared" si="2"/>
        <v>0</v>
      </c>
      <c r="R31" s="141">
        <f t="shared" si="3"/>
        <v>0</v>
      </c>
      <c r="S31" s="141">
        <f t="shared" si="4"/>
        <v>0</v>
      </c>
      <c r="T31" s="141">
        <f t="shared" si="5"/>
        <v>12</v>
      </c>
      <c r="U31" s="76">
        <f t="shared" si="6"/>
        <v>26</v>
      </c>
      <c r="V31" s="19"/>
    </row>
    <row r="32" spans="2:22">
      <c r="B32" s="128" t="s">
        <v>208</v>
      </c>
      <c r="C32" s="76"/>
      <c r="D32" s="159" t="s">
        <v>210</v>
      </c>
      <c r="E32" s="76"/>
      <c r="F32" s="76"/>
      <c r="G32" s="76"/>
      <c r="H32" s="76"/>
      <c r="I32" s="76"/>
      <c r="J32" s="76"/>
      <c r="K32" s="76"/>
      <c r="L32" s="76">
        <v>0</v>
      </c>
      <c r="M32" s="76">
        <v>6</v>
      </c>
      <c r="N32" s="76">
        <v>5</v>
      </c>
      <c r="O32" s="141">
        <f t="shared" si="0"/>
        <v>11</v>
      </c>
      <c r="P32" s="138">
        <f t="shared" si="1"/>
        <v>3</v>
      </c>
      <c r="Q32" s="141">
        <f t="shared" si="2"/>
        <v>0</v>
      </c>
      <c r="R32" s="141">
        <f t="shared" si="3"/>
        <v>0</v>
      </c>
      <c r="S32" s="141">
        <f t="shared" si="4"/>
        <v>0</v>
      </c>
      <c r="T32" s="141">
        <f t="shared" si="5"/>
        <v>11</v>
      </c>
      <c r="U32" s="76">
        <f t="shared" si="6"/>
        <v>27</v>
      </c>
      <c r="V32" s="19"/>
    </row>
    <row r="33" spans="2:22">
      <c r="B33" s="128" t="s">
        <v>149</v>
      </c>
      <c r="C33" s="76"/>
      <c r="D33" s="131" t="s">
        <v>36</v>
      </c>
      <c r="E33" s="76">
        <v>11</v>
      </c>
      <c r="F33" s="76"/>
      <c r="G33" s="76"/>
      <c r="H33" s="76"/>
      <c r="I33" s="76"/>
      <c r="J33" s="76"/>
      <c r="K33" s="76"/>
      <c r="L33" s="76"/>
      <c r="M33" s="76"/>
      <c r="N33" s="76"/>
      <c r="O33" s="141">
        <f t="shared" si="0"/>
        <v>11</v>
      </c>
      <c r="P33" s="138">
        <f t="shared" si="1"/>
        <v>1</v>
      </c>
      <c r="Q33" s="141">
        <f t="shared" si="2"/>
        <v>0</v>
      </c>
      <c r="R33" s="141">
        <f t="shared" si="3"/>
        <v>0</v>
      </c>
      <c r="S33" s="141">
        <f t="shared" si="4"/>
        <v>0</v>
      </c>
      <c r="T33" s="141">
        <f t="shared" si="5"/>
        <v>11</v>
      </c>
      <c r="U33" s="76">
        <f t="shared" si="6"/>
        <v>27</v>
      </c>
      <c r="V33" s="19"/>
    </row>
    <row r="34" spans="2:22">
      <c r="B34" s="128" t="s">
        <v>207</v>
      </c>
      <c r="C34" s="76"/>
      <c r="D34" s="159" t="s">
        <v>210</v>
      </c>
      <c r="E34" s="76"/>
      <c r="F34" s="76"/>
      <c r="G34" s="76"/>
      <c r="H34" s="76"/>
      <c r="I34" s="76"/>
      <c r="J34" s="76"/>
      <c r="K34" s="76"/>
      <c r="L34" s="76">
        <v>4</v>
      </c>
      <c r="M34" s="76"/>
      <c r="N34" s="76">
        <v>5</v>
      </c>
      <c r="O34" s="141">
        <f t="shared" si="0"/>
        <v>9</v>
      </c>
      <c r="P34" s="138">
        <f t="shared" si="1"/>
        <v>2</v>
      </c>
      <c r="Q34" s="141">
        <f t="shared" si="2"/>
        <v>0</v>
      </c>
      <c r="R34" s="141">
        <f t="shared" si="3"/>
        <v>0</v>
      </c>
      <c r="S34" s="141">
        <f t="shared" si="4"/>
        <v>0</v>
      </c>
      <c r="T34" s="141">
        <f t="shared" si="5"/>
        <v>9</v>
      </c>
      <c r="U34" s="76">
        <f t="shared" si="6"/>
        <v>29</v>
      </c>
      <c r="V34" s="19"/>
    </row>
    <row r="35" spans="2:22">
      <c r="B35" s="128" t="s">
        <v>69</v>
      </c>
      <c r="C35" s="76"/>
      <c r="D35" s="132" t="s">
        <v>15</v>
      </c>
      <c r="E35" s="76"/>
      <c r="F35" s="76"/>
      <c r="G35" s="76"/>
      <c r="H35" s="76"/>
      <c r="I35" s="76"/>
      <c r="J35" s="76">
        <v>8</v>
      </c>
      <c r="K35" s="76"/>
      <c r="L35" s="76"/>
      <c r="M35" s="138"/>
      <c r="N35" s="138"/>
      <c r="O35" s="141">
        <f t="shared" si="0"/>
        <v>8</v>
      </c>
      <c r="P35" s="138">
        <f t="shared" si="1"/>
        <v>1</v>
      </c>
      <c r="Q35" s="141">
        <f t="shared" si="2"/>
        <v>0</v>
      </c>
      <c r="R35" s="141">
        <f t="shared" si="3"/>
        <v>0</v>
      </c>
      <c r="S35" s="141">
        <f t="shared" si="4"/>
        <v>0</v>
      </c>
      <c r="T35" s="141">
        <f t="shared" si="5"/>
        <v>8</v>
      </c>
      <c r="U35" s="76">
        <f t="shared" si="6"/>
        <v>30</v>
      </c>
      <c r="V35" s="19"/>
    </row>
    <row r="36" spans="2:22">
      <c r="B36" s="128" t="s">
        <v>153</v>
      </c>
      <c r="C36" s="76"/>
      <c r="D36" s="132" t="s">
        <v>15</v>
      </c>
      <c r="E36" s="76">
        <v>6</v>
      </c>
      <c r="F36" s="76"/>
      <c r="G36" s="76"/>
      <c r="H36" s="76"/>
      <c r="I36" s="76"/>
      <c r="J36" s="76"/>
      <c r="K36" s="76"/>
      <c r="L36" s="76"/>
      <c r="M36" s="76"/>
      <c r="N36" s="76"/>
      <c r="O36" s="141">
        <f t="shared" si="0"/>
        <v>6</v>
      </c>
      <c r="P36" s="138">
        <f t="shared" si="1"/>
        <v>1</v>
      </c>
      <c r="Q36" s="141">
        <f t="shared" si="2"/>
        <v>0</v>
      </c>
      <c r="R36" s="141">
        <f t="shared" si="3"/>
        <v>0</v>
      </c>
      <c r="S36" s="141">
        <f t="shared" si="4"/>
        <v>0</v>
      </c>
      <c r="T36" s="141">
        <f t="shared" si="5"/>
        <v>6</v>
      </c>
      <c r="U36" s="76">
        <f t="shared" si="6"/>
        <v>31</v>
      </c>
      <c r="V36" s="19"/>
    </row>
    <row r="37" spans="2:22">
      <c r="B37" s="128" t="s">
        <v>209</v>
      </c>
      <c r="C37" s="76"/>
      <c r="D37" s="159" t="s">
        <v>210</v>
      </c>
      <c r="E37" s="76"/>
      <c r="F37" s="76"/>
      <c r="G37" s="76"/>
      <c r="H37" s="76"/>
      <c r="I37" s="76"/>
      <c r="J37" s="76"/>
      <c r="K37" s="76"/>
      <c r="L37" s="76">
        <v>0</v>
      </c>
      <c r="M37" s="76">
        <v>5</v>
      </c>
      <c r="N37" s="76"/>
      <c r="O37" s="141">
        <f t="shared" si="0"/>
        <v>5</v>
      </c>
      <c r="P37" s="138">
        <f t="shared" si="1"/>
        <v>2</v>
      </c>
      <c r="Q37" s="141">
        <f t="shared" si="2"/>
        <v>0</v>
      </c>
      <c r="R37" s="141">
        <f t="shared" si="3"/>
        <v>0</v>
      </c>
      <c r="S37" s="141">
        <f t="shared" si="4"/>
        <v>0</v>
      </c>
      <c r="T37" s="141">
        <f t="shared" si="5"/>
        <v>5</v>
      </c>
      <c r="U37" s="76">
        <f t="shared" si="6"/>
        <v>32</v>
      </c>
      <c r="V37" s="19"/>
    </row>
    <row r="38" spans="2:22">
      <c r="B38" s="128" t="s">
        <v>174</v>
      </c>
      <c r="C38" s="76"/>
      <c r="D38" s="129" t="s">
        <v>5</v>
      </c>
      <c r="E38" s="76"/>
      <c r="F38" s="76">
        <v>5</v>
      </c>
      <c r="G38" s="76"/>
      <c r="H38" s="76"/>
      <c r="I38" s="76"/>
      <c r="J38" s="76"/>
      <c r="K38" s="76"/>
      <c r="L38" s="76"/>
      <c r="M38" s="76"/>
      <c r="N38" s="76"/>
      <c r="O38" s="141">
        <f t="shared" si="0"/>
        <v>5</v>
      </c>
      <c r="P38" s="138">
        <f t="shared" si="1"/>
        <v>1</v>
      </c>
      <c r="Q38" s="141">
        <f t="shared" si="2"/>
        <v>0</v>
      </c>
      <c r="R38" s="141">
        <f t="shared" si="3"/>
        <v>0</v>
      </c>
      <c r="S38" s="141">
        <f t="shared" si="4"/>
        <v>0</v>
      </c>
      <c r="T38" s="141">
        <f t="shared" si="5"/>
        <v>5</v>
      </c>
      <c r="U38" s="76">
        <f t="shared" si="6"/>
        <v>32</v>
      </c>
      <c r="V38" s="19"/>
    </row>
    <row r="39" spans="2:22">
      <c r="B39" s="128" t="s">
        <v>183</v>
      </c>
      <c r="C39" s="76"/>
      <c r="D39" s="136" t="s">
        <v>230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141">
        <f t="shared" si="0"/>
        <v>0</v>
      </c>
      <c r="P39" s="138">
        <f t="shared" si="1"/>
        <v>0</v>
      </c>
      <c r="Q39" s="141">
        <f t="shared" si="2"/>
        <v>0</v>
      </c>
      <c r="R39" s="141">
        <f t="shared" si="3"/>
        <v>0</v>
      </c>
      <c r="S39" s="141">
        <f t="shared" si="4"/>
        <v>0</v>
      </c>
      <c r="T39" s="141">
        <f t="shared" si="5"/>
        <v>0</v>
      </c>
      <c r="U39" s="76">
        <f t="shared" si="6"/>
        <v>34</v>
      </c>
      <c r="V39" s="19"/>
    </row>
  </sheetData>
  <sortState ref="B6:U38">
    <sortCondition ref="U6:U38"/>
  </sortState>
  <mergeCells count="22">
    <mergeCell ref="Q4:Q5"/>
    <mergeCell ref="L4:L5"/>
    <mergeCell ref="M4:M5"/>
    <mergeCell ref="N4:N5"/>
    <mergeCell ref="O4:O5"/>
    <mergeCell ref="P4:P5"/>
    <mergeCell ref="T2:U2"/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  <mergeCell ref="U4:U5"/>
  </mergeCells>
  <conditionalFormatting sqref="U6:U39">
    <cfRule type="cellIs" dxfId="31" priority="1" operator="equal">
      <formula>3</formula>
    </cfRule>
    <cfRule type="cellIs" dxfId="30" priority="2" operator="equal">
      <formula>2</formula>
    </cfRule>
    <cfRule type="cellIs" dxfId="29" priority="3" operator="equal">
      <formula>1</formula>
    </cfRule>
    <cfRule type="cellIs" dxfId="28" priority="4" operator="between">
      <formula>1</formula>
      <formula>3</formula>
    </cfRule>
  </conditionalFormatting>
  <pageMargins left="0" right="0" top="0" bottom="0" header="0" footer="0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V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4" sqref="B34:D34"/>
    </sheetView>
  </sheetViews>
  <sheetFormatPr baseColWidth="10" defaultColWidth="11.44140625" defaultRowHeight="14.4"/>
  <cols>
    <col min="1" max="1" width="3.44140625" style="15" customWidth="1"/>
    <col min="2" max="2" width="23.5546875" style="15" customWidth="1"/>
    <col min="3" max="3" width="5.109375" style="12" customWidth="1"/>
    <col min="4" max="4" width="15" style="15" customWidth="1"/>
    <col min="5" max="5" width="7.109375" style="6" customWidth="1"/>
    <col min="6" max="6" width="7.109375" style="5" customWidth="1"/>
    <col min="7" max="14" width="7.109375" style="6" customWidth="1"/>
    <col min="15" max="15" width="4.88671875" style="6" customWidth="1"/>
    <col min="16" max="19" width="4.44140625" style="5" customWidth="1"/>
    <col min="20" max="20" width="15.109375" style="5" customWidth="1"/>
    <col min="21" max="21" width="4.44140625" style="14" customWidth="1"/>
    <col min="22" max="22" width="4.44140625" style="15" customWidth="1"/>
    <col min="23" max="16384" width="11.44140625" style="15"/>
  </cols>
  <sheetData>
    <row r="1" spans="1:22" ht="15" thickBot="1">
      <c r="A1" s="5"/>
      <c r="B1" s="5"/>
      <c r="C1" s="6"/>
      <c r="D1" s="5"/>
    </row>
    <row r="2" spans="1:22" ht="20.25" customHeight="1" thickBot="1">
      <c r="A2" s="5"/>
      <c r="B2" s="305" t="s">
        <v>21</v>
      </c>
      <c r="C2" s="306"/>
      <c r="D2" s="64">
        <v>2021</v>
      </c>
      <c r="E2" s="65"/>
      <c r="F2" s="65"/>
      <c r="G2" s="66"/>
      <c r="H2" s="66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77" t="s">
        <v>100</v>
      </c>
    </row>
    <row r="3" spans="1:22" ht="15" thickBot="1">
      <c r="B3" s="59"/>
      <c r="C3" s="59"/>
      <c r="D3" s="60"/>
      <c r="E3" s="14"/>
      <c r="F3" s="14"/>
      <c r="G3" s="18"/>
      <c r="H3" s="18"/>
      <c r="I3" s="14"/>
      <c r="J3" s="14"/>
      <c r="K3" s="14"/>
      <c r="L3" s="14"/>
      <c r="M3" s="14"/>
      <c r="N3" s="14"/>
      <c r="O3" s="14"/>
      <c r="P3" s="15"/>
      <c r="Q3" s="15"/>
      <c r="R3" s="15"/>
      <c r="S3" s="15"/>
      <c r="T3" s="15"/>
      <c r="U3" s="28"/>
    </row>
    <row r="4" spans="1:22" ht="32.25" customHeight="1">
      <c r="B4" s="215" t="s">
        <v>103</v>
      </c>
      <c r="C4" s="217" t="s">
        <v>1</v>
      </c>
      <c r="D4" s="219" t="s">
        <v>0</v>
      </c>
      <c r="E4" s="223" t="s">
        <v>130</v>
      </c>
      <c r="F4" s="225" t="s">
        <v>131</v>
      </c>
      <c r="G4" s="227" t="s">
        <v>132</v>
      </c>
      <c r="H4" s="229" t="s">
        <v>137</v>
      </c>
      <c r="I4" s="231" t="s">
        <v>198</v>
      </c>
      <c r="J4" s="237" t="s">
        <v>136</v>
      </c>
      <c r="K4" s="233" t="s">
        <v>199</v>
      </c>
      <c r="L4" s="235" t="s">
        <v>133</v>
      </c>
      <c r="M4" s="245" t="s">
        <v>134</v>
      </c>
      <c r="N4" s="247" t="s">
        <v>135</v>
      </c>
      <c r="O4" s="219" t="s">
        <v>98</v>
      </c>
      <c r="P4" s="221" t="s">
        <v>85</v>
      </c>
      <c r="Q4" s="239" t="s">
        <v>102</v>
      </c>
      <c r="R4" s="239" t="s">
        <v>101</v>
      </c>
      <c r="S4" s="239" t="s">
        <v>101</v>
      </c>
      <c r="T4" s="241" t="s">
        <v>99</v>
      </c>
      <c r="U4" s="243" t="s">
        <v>82</v>
      </c>
    </row>
    <row r="5" spans="1:22" ht="58.5" customHeight="1" thickBot="1">
      <c r="B5" s="216"/>
      <c r="C5" s="218"/>
      <c r="D5" s="220"/>
      <c r="E5" s="224"/>
      <c r="F5" s="226"/>
      <c r="G5" s="228"/>
      <c r="H5" s="230"/>
      <c r="I5" s="232"/>
      <c r="J5" s="249"/>
      <c r="K5" s="234"/>
      <c r="L5" s="236"/>
      <c r="M5" s="246"/>
      <c r="N5" s="248"/>
      <c r="O5" s="220"/>
      <c r="P5" s="222"/>
      <c r="Q5" s="240"/>
      <c r="R5" s="240"/>
      <c r="S5" s="240"/>
      <c r="T5" s="242"/>
      <c r="U5" s="244"/>
    </row>
    <row r="6" spans="1:22">
      <c r="B6" s="150" t="s">
        <v>76</v>
      </c>
      <c r="C6" s="9"/>
      <c r="D6" s="181" t="s">
        <v>36</v>
      </c>
      <c r="E6" s="9">
        <v>49</v>
      </c>
      <c r="F6" s="9">
        <v>23</v>
      </c>
      <c r="G6" s="9">
        <v>30</v>
      </c>
      <c r="H6" s="9"/>
      <c r="I6" s="9">
        <v>37</v>
      </c>
      <c r="J6" s="9">
        <v>19</v>
      </c>
      <c r="K6" s="9">
        <v>32</v>
      </c>
      <c r="L6" s="9">
        <v>29</v>
      </c>
      <c r="M6" s="9">
        <v>30</v>
      </c>
      <c r="N6" s="9">
        <v>31</v>
      </c>
      <c r="O6" s="33">
        <f t="shared" ref="O6:O39" si="0">SUM(E6:N6)</f>
        <v>280</v>
      </c>
      <c r="P6" s="151">
        <f t="shared" ref="P6:P39" si="1">COUNT(E6:N6)</f>
        <v>9</v>
      </c>
      <c r="Q6" s="33">
        <f>IF(P6&lt;8,0,+SMALL((E6,F6,G6,H6,I6,J6,K6,L6,M6,N6),1))</f>
        <v>19</v>
      </c>
      <c r="R6" s="33">
        <f>IF(P6&lt;9,0,+SMALL((F6,G6,H6,I6,J6,K6,L6,M6,N6,O6),2))</f>
        <v>23</v>
      </c>
      <c r="S6" s="33">
        <f>IF(P6&lt;10,0,+SMALL((G6,H6,I6,J6,K6,L6,M6,N6,O6,P6),3))</f>
        <v>0</v>
      </c>
      <c r="T6" s="33">
        <f t="shared" ref="T6:T39" si="2">O6-Q6-R6-S6</f>
        <v>238</v>
      </c>
      <c r="U6" s="9">
        <f t="shared" ref="U6:U39" si="3">RANK(T6,$T$6:$T$39,0)</f>
        <v>1</v>
      </c>
      <c r="V6" s="19"/>
    </row>
    <row r="7" spans="1:22">
      <c r="B7" s="128" t="s">
        <v>46</v>
      </c>
      <c r="C7" s="76"/>
      <c r="D7" s="131" t="s">
        <v>36</v>
      </c>
      <c r="E7" s="76">
        <v>34</v>
      </c>
      <c r="F7" s="76">
        <v>40</v>
      </c>
      <c r="G7" s="76">
        <v>31</v>
      </c>
      <c r="H7" s="76"/>
      <c r="I7" s="76">
        <v>35</v>
      </c>
      <c r="J7" s="76">
        <v>24</v>
      </c>
      <c r="K7" s="76"/>
      <c r="L7" s="76">
        <v>24</v>
      </c>
      <c r="M7" s="76">
        <v>37</v>
      </c>
      <c r="N7" s="76"/>
      <c r="O7" s="141">
        <f t="shared" si="0"/>
        <v>225</v>
      </c>
      <c r="P7" s="138">
        <f t="shared" si="1"/>
        <v>7</v>
      </c>
      <c r="Q7" s="141">
        <f>IF(P7&lt;8,0,+SMALL((E7,F7,G7,H7,I7,J7,K7,L7,M7,N7),1))</f>
        <v>0</v>
      </c>
      <c r="R7" s="141">
        <f>IF(P7&lt;9,0,+SMALL((F7,G7,H7,I7,J7,K7,L7,M7,N7,O7),2))</f>
        <v>0</v>
      </c>
      <c r="S7" s="141">
        <f>IF(P7&lt;10,0,+SMALL((G7,H7,I7,J7,K7,L7,M7,N7,O7,P7),3))</f>
        <v>0</v>
      </c>
      <c r="T7" s="141">
        <f t="shared" si="2"/>
        <v>225</v>
      </c>
      <c r="U7" s="76">
        <f t="shared" si="3"/>
        <v>2</v>
      </c>
      <c r="V7" s="19"/>
    </row>
    <row r="8" spans="1:22">
      <c r="B8" s="128" t="s">
        <v>47</v>
      </c>
      <c r="C8" s="76"/>
      <c r="D8" s="131" t="s">
        <v>36</v>
      </c>
      <c r="E8" s="76">
        <v>26</v>
      </c>
      <c r="F8" s="76">
        <v>32</v>
      </c>
      <c r="G8" s="76">
        <v>33</v>
      </c>
      <c r="H8" s="76">
        <v>26</v>
      </c>
      <c r="I8" s="76"/>
      <c r="J8" s="76"/>
      <c r="K8" s="76">
        <v>36</v>
      </c>
      <c r="L8" s="76">
        <v>28</v>
      </c>
      <c r="M8" s="76">
        <v>32</v>
      </c>
      <c r="N8" s="76">
        <v>37</v>
      </c>
      <c r="O8" s="141">
        <f t="shared" si="0"/>
        <v>250</v>
      </c>
      <c r="P8" s="138">
        <f t="shared" si="1"/>
        <v>8</v>
      </c>
      <c r="Q8" s="141">
        <f>IF(P8&lt;8,0,+SMALL((E8,F8,G8,H8,I8,J8,K8,L8,M8,N8),1))</f>
        <v>26</v>
      </c>
      <c r="R8" s="141">
        <f>IF(P8&lt;9,0,+SMALL((F8,G8,H8,I8,J8,K8,L8,M8,N8,O8),2))</f>
        <v>0</v>
      </c>
      <c r="S8" s="141">
        <f>IF(P8&lt;10,0,+SMALL((G8,H8,I8,J8,K8,L8,M8,N8,O8,P8),3))</f>
        <v>0</v>
      </c>
      <c r="T8" s="141">
        <f t="shared" si="2"/>
        <v>224</v>
      </c>
      <c r="U8" s="76">
        <f t="shared" si="3"/>
        <v>3</v>
      </c>
      <c r="V8" s="19"/>
    </row>
    <row r="9" spans="1:22">
      <c r="B9" s="128" t="s">
        <v>50</v>
      </c>
      <c r="C9" s="76"/>
      <c r="D9" s="129" t="s">
        <v>5</v>
      </c>
      <c r="E9" s="76">
        <v>0</v>
      </c>
      <c r="F9" s="76">
        <v>27</v>
      </c>
      <c r="G9" s="76">
        <v>31</v>
      </c>
      <c r="H9" s="76">
        <v>16</v>
      </c>
      <c r="I9" s="76">
        <v>31</v>
      </c>
      <c r="J9" s="76">
        <v>11</v>
      </c>
      <c r="K9" s="76"/>
      <c r="L9" s="76">
        <v>39</v>
      </c>
      <c r="M9" s="76">
        <v>25</v>
      </c>
      <c r="N9" s="76"/>
      <c r="O9" s="141">
        <f t="shared" si="0"/>
        <v>180</v>
      </c>
      <c r="P9" s="138">
        <f t="shared" si="1"/>
        <v>8</v>
      </c>
      <c r="Q9" s="141">
        <f>IF(P9&lt;8,0,+SMALL((E9,F9,G9,H9,I9,J9,K9,L9,M9,N9),1))</f>
        <v>0</v>
      </c>
      <c r="R9" s="141">
        <f>IF(P9&lt;9,0,+SMALL((F9,G9,H9,I9,J9,K9,L9,M9,N9,O9),2))</f>
        <v>0</v>
      </c>
      <c r="S9" s="141">
        <f>IF(P9&lt;10,0,+SMALL((G9,H9,I9,J9,K9,L9,M9,N9,O9,P9),3))</f>
        <v>0</v>
      </c>
      <c r="T9" s="141">
        <f t="shared" si="2"/>
        <v>180</v>
      </c>
      <c r="U9" s="76">
        <f t="shared" si="3"/>
        <v>4</v>
      </c>
      <c r="V9" s="19"/>
    </row>
    <row r="10" spans="1:22">
      <c r="B10" s="128" t="s">
        <v>175</v>
      </c>
      <c r="C10" s="76"/>
      <c r="D10" s="135" t="s">
        <v>26</v>
      </c>
      <c r="E10" s="76"/>
      <c r="F10" s="76">
        <v>37</v>
      </c>
      <c r="G10" s="76"/>
      <c r="H10" s="76"/>
      <c r="I10" s="76">
        <v>37</v>
      </c>
      <c r="J10" s="76"/>
      <c r="K10" s="76"/>
      <c r="L10" s="76">
        <v>33</v>
      </c>
      <c r="M10" s="76">
        <v>32</v>
      </c>
      <c r="N10" s="76">
        <v>34</v>
      </c>
      <c r="O10" s="141">
        <f t="shared" si="0"/>
        <v>173</v>
      </c>
      <c r="P10" s="138">
        <f t="shared" si="1"/>
        <v>5</v>
      </c>
      <c r="Q10" s="141">
        <f>IF(P10&lt;8,0,+SMALL((E10,F10,G10,H10,I10,J10,K10,L10,M10,N10),1))</f>
        <v>0</v>
      </c>
      <c r="R10" s="141">
        <f>IF(P10&lt;9,0,+SMALL((F10,G10,H10,I10,J10,K10,L10,M10,N10,O10),2))</f>
        <v>0</v>
      </c>
      <c r="S10" s="141">
        <f>IF(P10&lt;10,0,+SMALL((G10,H10,I10,J10,K10,L10,M10,N10,O10,P10),3))</f>
        <v>0</v>
      </c>
      <c r="T10" s="141">
        <f t="shared" si="2"/>
        <v>173</v>
      </c>
      <c r="U10" s="76">
        <f t="shared" si="3"/>
        <v>5</v>
      </c>
      <c r="V10" s="19"/>
    </row>
    <row r="11" spans="1:22">
      <c r="B11" s="128" t="s">
        <v>78</v>
      </c>
      <c r="C11" s="76"/>
      <c r="D11" s="135" t="s">
        <v>26</v>
      </c>
      <c r="E11" s="76">
        <v>26</v>
      </c>
      <c r="F11" s="76">
        <v>27</v>
      </c>
      <c r="G11" s="76"/>
      <c r="H11" s="76">
        <v>0</v>
      </c>
      <c r="I11" s="76">
        <v>36</v>
      </c>
      <c r="J11" s="76"/>
      <c r="K11" s="76"/>
      <c r="L11" s="76">
        <v>25</v>
      </c>
      <c r="M11" s="76">
        <v>29</v>
      </c>
      <c r="N11" s="76">
        <v>29</v>
      </c>
      <c r="O11" s="141">
        <f t="shared" si="0"/>
        <v>172</v>
      </c>
      <c r="P11" s="138">
        <f t="shared" si="1"/>
        <v>7</v>
      </c>
      <c r="Q11" s="141">
        <f>IF(P11&lt;8,0,+SMALL((E11,F11,G11,H11,I11,J11,K11,L11,M11,N11),1))</f>
        <v>0</v>
      </c>
      <c r="R11" s="141">
        <f>IF(P11&lt;9,0,+SMALL((F11,G11,H11,I11,J11,K11,L11,M11,N11,O11),2))</f>
        <v>0</v>
      </c>
      <c r="S11" s="141">
        <f>IF(P11&lt;10,0,+SMALL((G11,H11,I11,J11,K11,L11,M11,N11,O11,P11),3))</f>
        <v>0</v>
      </c>
      <c r="T11" s="141">
        <f t="shared" si="2"/>
        <v>172</v>
      </c>
      <c r="U11" s="76">
        <f t="shared" si="3"/>
        <v>6</v>
      </c>
      <c r="V11" s="19"/>
    </row>
    <row r="12" spans="1:22">
      <c r="B12" s="128" t="s">
        <v>6</v>
      </c>
      <c r="C12" s="76"/>
      <c r="D12" s="129" t="s">
        <v>5</v>
      </c>
      <c r="E12" s="76">
        <v>24</v>
      </c>
      <c r="F12" s="76"/>
      <c r="G12" s="76">
        <v>30</v>
      </c>
      <c r="H12" s="76"/>
      <c r="I12" s="76"/>
      <c r="J12" s="76">
        <v>23</v>
      </c>
      <c r="K12" s="76">
        <v>42</v>
      </c>
      <c r="L12" s="76"/>
      <c r="M12" s="76"/>
      <c r="N12" s="76">
        <v>42</v>
      </c>
      <c r="O12" s="141">
        <f t="shared" si="0"/>
        <v>161</v>
      </c>
      <c r="P12" s="138">
        <f t="shared" si="1"/>
        <v>5</v>
      </c>
      <c r="Q12" s="141">
        <f>IF(P12&lt;8,0,+SMALL((E12,F12,G12,H12,I12,J12,K12,L12,M12,N12),1))</f>
        <v>0</v>
      </c>
      <c r="R12" s="141">
        <f>IF(P12&lt;9,0,+SMALL((F12,G12,H12,I12,J12,K12,L12,M12,N12,O12),2))</f>
        <v>0</v>
      </c>
      <c r="S12" s="141">
        <f>IF(P12&lt;10,0,+SMALL((G12,H12,I12,J12,K12,L12,M12,N12,O12,P12),3))</f>
        <v>0</v>
      </c>
      <c r="T12" s="141">
        <f t="shared" si="2"/>
        <v>161</v>
      </c>
      <c r="U12" s="76">
        <f t="shared" si="3"/>
        <v>7</v>
      </c>
      <c r="V12" s="19"/>
    </row>
    <row r="13" spans="1:22">
      <c r="B13" s="128" t="s">
        <v>185</v>
      </c>
      <c r="C13" s="76"/>
      <c r="D13" s="129" t="s">
        <v>5</v>
      </c>
      <c r="E13" s="76"/>
      <c r="F13" s="76"/>
      <c r="G13" s="76">
        <v>34</v>
      </c>
      <c r="H13" s="76">
        <v>32</v>
      </c>
      <c r="I13" s="76"/>
      <c r="J13" s="76"/>
      <c r="K13" s="76">
        <v>30</v>
      </c>
      <c r="L13" s="76">
        <v>34</v>
      </c>
      <c r="M13" s="76"/>
      <c r="N13" s="76">
        <v>29</v>
      </c>
      <c r="O13" s="141">
        <f t="shared" si="0"/>
        <v>159</v>
      </c>
      <c r="P13" s="138">
        <f t="shared" si="1"/>
        <v>5</v>
      </c>
      <c r="Q13" s="141">
        <f>IF(P13&lt;8,0,+SMALL((E13,F13,G13,H13,I13,J13,K13,L13,M13,N13),1))</f>
        <v>0</v>
      </c>
      <c r="R13" s="141">
        <f>IF(P13&lt;9,0,+SMALL((F13,G13,H13,I13,J13,K13,L13,M13,N13,O13),2))</f>
        <v>0</v>
      </c>
      <c r="S13" s="141">
        <f>IF(P13&lt;10,0,+SMALL((G13,H13,I13,J13,K13,L13,M13,N13,O13,P13),3))</f>
        <v>0</v>
      </c>
      <c r="T13" s="141">
        <f t="shared" si="2"/>
        <v>159</v>
      </c>
      <c r="U13" s="76">
        <f t="shared" si="3"/>
        <v>8</v>
      </c>
      <c r="V13" s="19"/>
    </row>
    <row r="14" spans="1:22">
      <c r="B14" s="128" t="s">
        <v>67</v>
      </c>
      <c r="C14" s="76"/>
      <c r="D14" s="131" t="s">
        <v>36</v>
      </c>
      <c r="E14" s="76">
        <v>31</v>
      </c>
      <c r="F14" s="76">
        <v>28</v>
      </c>
      <c r="G14" s="76">
        <v>31</v>
      </c>
      <c r="H14" s="76">
        <v>27</v>
      </c>
      <c r="I14" s="76">
        <v>34</v>
      </c>
      <c r="J14" s="76"/>
      <c r="K14" s="76"/>
      <c r="L14" s="76"/>
      <c r="M14" s="76"/>
      <c r="N14" s="76"/>
      <c r="O14" s="141">
        <f t="shared" si="0"/>
        <v>151</v>
      </c>
      <c r="P14" s="138">
        <f t="shared" si="1"/>
        <v>5</v>
      </c>
      <c r="Q14" s="141">
        <f>IF(P14&lt;8,0,+SMALL((E14,F14,G14,H14,I14,J14,K14,L14,M14,N14),1))</f>
        <v>0</v>
      </c>
      <c r="R14" s="141">
        <f>IF(P14&lt;9,0,+SMALL((F14,G14,H14,I14,J14,K14,L14,M14,N14,O14),2))</f>
        <v>0</v>
      </c>
      <c r="S14" s="141">
        <f>IF(P14&lt;10,0,+SMALL((G14,H14,I14,J14,K14,L14,M14,N14,O14,P14),3))</f>
        <v>0</v>
      </c>
      <c r="T14" s="141">
        <f t="shared" si="2"/>
        <v>151</v>
      </c>
      <c r="U14" s="76">
        <f t="shared" si="3"/>
        <v>9</v>
      </c>
      <c r="V14" s="19"/>
    </row>
    <row r="15" spans="1:22">
      <c r="B15" s="128" t="s">
        <v>173</v>
      </c>
      <c r="C15" s="76"/>
      <c r="D15" s="130" t="s">
        <v>11</v>
      </c>
      <c r="E15" s="76"/>
      <c r="F15" s="76">
        <v>29</v>
      </c>
      <c r="G15" s="76"/>
      <c r="H15" s="76">
        <v>29</v>
      </c>
      <c r="I15" s="76">
        <v>35</v>
      </c>
      <c r="J15" s="76">
        <v>24</v>
      </c>
      <c r="K15" s="76"/>
      <c r="L15" s="76"/>
      <c r="M15" s="76">
        <v>34</v>
      </c>
      <c r="N15" s="76"/>
      <c r="O15" s="141">
        <f t="shared" si="0"/>
        <v>151</v>
      </c>
      <c r="P15" s="138">
        <f t="shared" si="1"/>
        <v>5</v>
      </c>
      <c r="Q15" s="141">
        <f>IF(P15&lt;8,0,+SMALL((E15,F15,G15,H15,I15,J15,K15,L15,M15,N15),1))</f>
        <v>0</v>
      </c>
      <c r="R15" s="141">
        <f>IF(P15&lt;9,0,+SMALL((F15,G15,H15,I15,J15,K15,L15,M15,N15,O15),2))</f>
        <v>0</v>
      </c>
      <c r="S15" s="141">
        <f>IF(P15&lt;10,0,+SMALL((G15,H15,I15,J15,K15,L15,M15,N15,O15,P15),3))</f>
        <v>0</v>
      </c>
      <c r="T15" s="141">
        <f t="shared" si="2"/>
        <v>151</v>
      </c>
      <c r="U15" s="76">
        <f t="shared" si="3"/>
        <v>9</v>
      </c>
      <c r="V15" s="19"/>
    </row>
    <row r="16" spans="1:22">
      <c r="B16" s="128" t="s">
        <v>66</v>
      </c>
      <c r="C16" s="76"/>
      <c r="D16" s="131" t="s">
        <v>36</v>
      </c>
      <c r="E16" s="76">
        <v>33</v>
      </c>
      <c r="F16" s="76">
        <v>32</v>
      </c>
      <c r="G16" s="76">
        <v>33</v>
      </c>
      <c r="H16" s="76">
        <v>31</v>
      </c>
      <c r="I16" s="76"/>
      <c r="J16" s="76"/>
      <c r="K16" s="76"/>
      <c r="L16" s="76"/>
      <c r="M16" s="76"/>
      <c r="N16" s="76"/>
      <c r="O16" s="141">
        <f t="shared" si="0"/>
        <v>129</v>
      </c>
      <c r="P16" s="138">
        <f t="shared" si="1"/>
        <v>4</v>
      </c>
      <c r="Q16" s="141">
        <f>IF(P16&lt;8,0,+SMALL((E16,F16,G16,H16,I16,J16,K16,L16,M16,N16),1))</f>
        <v>0</v>
      </c>
      <c r="R16" s="141">
        <f>IF(P16&lt;9,0,+SMALL((F16,G16,H16,I16,J16,K16,L16,M16,N16,O16),2))</f>
        <v>0</v>
      </c>
      <c r="S16" s="141">
        <f>IF(P16&lt;10,0,+SMALL((G16,H16,I16,J16,K16,L16,M16,N16,O16,P16),3))</f>
        <v>0</v>
      </c>
      <c r="T16" s="141">
        <f t="shared" si="2"/>
        <v>129</v>
      </c>
      <c r="U16" s="76">
        <f t="shared" si="3"/>
        <v>11</v>
      </c>
      <c r="V16" s="19"/>
    </row>
    <row r="17" spans="2:22">
      <c r="B17" s="128" t="s">
        <v>152</v>
      </c>
      <c r="C17" s="76"/>
      <c r="D17" s="135" t="s">
        <v>26</v>
      </c>
      <c r="E17" s="76">
        <v>29</v>
      </c>
      <c r="F17" s="76">
        <v>33</v>
      </c>
      <c r="G17" s="76"/>
      <c r="H17" s="76"/>
      <c r="I17" s="76"/>
      <c r="J17" s="76"/>
      <c r="K17" s="76"/>
      <c r="L17" s="76">
        <v>29</v>
      </c>
      <c r="M17" s="76">
        <v>33</v>
      </c>
      <c r="N17" s="76"/>
      <c r="O17" s="141">
        <f t="shared" si="0"/>
        <v>124</v>
      </c>
      <c r="P17" s="138">
        <f t="shared" si="1"/>
        <v>4</v>
      </c>
      <c r="Q17" s="141">
        <f>IF(P17&lt;8,0,+SMALL((E17,F17,G17,H17,I17,J17,K17,L17,M17,N17),1))</f>
        <v>0</v>
      </c>
      <c r="R17" s="141">
        <f>IF(P17&lt;9,0,+SMALL((F17,G17,H17,I17,J17,K17,L17,M17,N17,O17),2))</f>
        <v>0</v>
      </c>
      <c r="S17" s="141">
        <f>IF(P17&lt;10,0,+SMALL((G17,H17,I17,J17,K17,L17,M17,N17,O17,P17),3))</f>
        <v>0</v>
      </c>
      <c r="T17" s="141">
        <f t="shared" si="2"/>
        <v>124</v>
      </c>
      <c r="U17" s="76">
        <f t="shared" si="3"/>
        <v>12</v>
      </c>
      <c r="V17" s="19"/>
    </row>
    <row r="18" spans="2:22">
      <c r="B18" s="128" t="s">
        <v>49</v>
      </c>
      <c r="C18" s="76"/>
      <c r="D18" s="129" t="s">
        <v>5</v>
      </c>
      <c r="E18" s="76">
        <v>29</v>
      </c>
      <c r="F18" s="76"/>
      <c r="G18" s="76">
        <v>35</v>
      </c>
      <c r="H18" s="76">
        <v>23</v>
      </c>
      <c r="I18" s="76"/>
      <c r="J18" s="76"/>
      <c r="K18" s="76"/>
      <c r="L18" s="76"/>
      <c r="M18" s="76"/>
      <c r="N18" s="76">
        <v>34</v>
      </c>
      <c r="O18" s="141">
        <f t="shared" si="0"/>
        <v>121</v>
      </c>
      <c r="P18" s="138">
        <f t="shared" si="1"/>
        <v>4</v>
      </c>
      <c r="Q18" s="141">
        <f>IF(P18&lt;8,0,+SMALL((E18,F18,G18,H18,I18,J18,K18,L18,M18,N18),1))</f>
        <v>0</v>
      </c>
      <c r="R18" s="141">
        <f>IF(P18&lt;9,0,+SMALL((F18,G18,H18,I18,J18,K18,L18,M18,N18,O18),2))</f>
        <v>0</v>
      </c>
      <c r="S18" s="141">
        <f>IF(P18&lt;10,0,+SMALL((G18,H18,I18,J18,K18,L18,M18,N18,O18,P18),3))</f>
        <v>0</v>
      </c>
      <c r="T18" s="141">
        <f t="shared" si="2"/>
        <v>121</v>
      </c>
      <c r="U18" s="76">
        <f t="shared" si="3"/>
        <v>13</v>
      </c>
      <c r="V18" s="19"/>
    </row>
    <row r="19" spans="2:22">
      <c r="B19" s="128" t="s">
        <v>151</v>
      </c>
      <c r="C19" s="76"/>
      <c r="D19" s="130" t="s">
        <v>11</v>
      </c>
      <c r="E19" s="76">
        <v>27</v>
      </c>
      <c r="F19" s="76">
        <v>27</v>
      </c>
      <c r="G19" s="76"/>
      <c r="H19" s="76"/>
      <c r="I19" s="76">
        <v>24</v>
      </c>
      <c r="J19" s="76">
        <v>31</v>
      </c>
      <c r="K19" s="76"/>
      <c r="L19" s="76"/>
      <c r="M19" s="76"/>
      <c r="N19" s="76"/>
      <c r="O19" s="141">
        <f t="shared" si="0"/>
        <v>109</v>
      </c>
      <c r="P19" s="138">
        <f t="shared" si="1"/>
        <v>4</v>
      </c>
      <c r="Q19" s="141">
        <f>IF(P19&lt;8,0,+SMALL((E19,F19,G19,H19,I19,J19,K19,L19,M19,N19),1))</f>
        <v>0</v>
      </c>
      <c r="R19" s="141">
        <f>IF(P19&lt;9,0,+SMALL((F19,G19,H19,I19,J19,K19,L19,M19,N19,O19),2))</f>
        <v>0</v>
      </c>
      <c r="S19" s="141">
        <f>IF(P19&lt;10,0,+SMALL((G19,H19,I19,J19,K19,L19,M19,N19,O19,P19),3))</f>
        <v>0</v>
      </c>
      <c r="T19" s="141">
        <f t="shared" si="2"/>
        <v>109</v>
      </c>
      <c r="U19" s="76">
        <f t="shared" si="3"/>
        <v>14</v>
      </c>
      <c r="V19" s="19"/>
    </row>
    <row r="20" spans="2:22">
      <c r="B20" s="128" t="s">
        <v>150</v>
      </c>
      <c r="C20" s="76"/>
      <c r="D20" s="130" t="s">
        <v>11</v>
      </c>
      <c r="E20" s="76">
        <v>22</v>
      </c>
      <c r="F20" s="76">
        <v>29</v>
      </c>
      <c r="G20" s="76"/>
      <c r="H20" s="76"/>
      <c r="I20" s="76"/>
      <c r="J20" s="76">
        <v>27</v>
      </c>
      <c r="K20" s="76"/>
      <c r="L20" s="76">
        <v>30</v>
      </c>
      <c r="M20" s="76"/>
      <c r="N20" s="76"/>
      <c r="O20" s="141">
        <f t="shared" si="0"/>
        <v>108</v>
      </c>
      <c r="P20" s="138">
        <f t="shared" si="1"/>
        <v>4</v>
      </c>
      <c r="Q20" s="141">
        <f>IF(P20&lt;8,0,+SMALL((E20,F20,G20,H20,I20,J20,K20,L20,M20,N20),1))</f>
        <v>0</v>
      </c>
      <c r="R20" s="141">
        <f>IF(P20&lt;9,0,+SMALL((F20,G20,H20,I20,J20,K20,L20,M20,N20,O20),2))</f>
        <v>0</v>
      </c>
      <c r="S20" s="141">
        <f>IF(P20&lt;10,0,+SMALL((G20,H20,I20,J20,K20,L20,M20,N20,O20,P20),3))</f>
        <v>0</v>
      </c>
      <c r="T20" s="141">
        <f t="shared" si="2"/>
        <v>108</v>
      </c>
      <c r="U20" s="76">
        <f t="shared" si="3"/>
        <v>15</v>
      </c>
      <c r="V20" s="19"/>
    </row>
    <row r="21" spans="2:22">
      <c r="B21" s="128" t="s">
        <v>206</v>
      </c>
      <c r="C21" s="76"/>
      <c r="D21" s="159" t="s">
        <v>210</v>
      </c>
      <c r="E21" s="76"/>
      <c r="F21" s="76"/>
      <c r="G21" s="76"/>
      <c r="H21" s="76">
        <v>29</v>
      </c>
      <c r="I21" s="76"/>
      <c r="J21" s="76"/>
      <c r="K21" s="76"/>
      <c r="L21" s="76">
        <v>27</v>
      </c>
      <c r="M21" s="76">
        <v>21</v>
      </c>
      <c r="N21" s="76">
        <v>25</v>
      </c>
      <c r="O21" s="141">
        <f t="shared" si="0"/>
        <v>102</v>
      </c>
      <c r="P21" s="138">
        <f t="shared" si="1"/>
        <v>4</v>
      </c>
      <c r="Q21" s="141">
        <f>IF(P21&lt;8,0,+SMALL((E21,F21,G21,H21,I21,J21,K21,L21,M21,N21),1))</f>
        <v>0</v>
      </c>
      <c r="R21" s="141">
        <f>IF(P21&lt;9,0,+SMALL((F21,G21,H21,I21,J21,K21,L21,M21,N21,O21),2))</f>
        <v>0</v>
      </c>
      <c r="S21" s="141">
        <f>IF(P21&lt;10,0,+SMALL((G21,H21,I21,J21,K21,L21,M21,N21,O21,P21),3))</f>
        <v>0</v>
      </c>
      <c r="T21" s="141">
        <f t="shared" si="2"/>
        <v>102</v>
      </c>
      <c r="U21" s="76">
        <f t="shared" si="3"/>
        <v>16</v>
      </c>
      <c r="V21" s="19"/>
    </row>
    <row r="22" spans="2:22">
      <c r="B22" s="128" t="s">
        <v>77</v>
      </c>
      <c r="C22" s="76"/>
      <c r="D22" s="130" t="s">
        <v>11</v>
      </c>
      <c r="E22" s="76">
        <v>31</v>
      </c>
      <c r="F22" s="76"/>
      <c r="G22" s="76"/>
      <c r="H22" s="76"/>
      <c r="I22" s="76"/>
      <c r="J22" s="76"/>
      <c r="K22" s="76"/>
      <c r="L22" s="76"/>
      <c r="M22" s="76">
        <v>32</v>
      </c>
      <c r="N22" s="76">
        <v>36</v>
      </c>
      <c r="O22" s="141">
        <f t="shared" si="0"/>
        <v>99</v>
      </c>
      <c r="P22" s="138">
        <f t="shared" si="1"/>
        <v>3</v>
      </c>
      <c r="Q22" s="141">
        <f>IF(P22&lt;8,0,+SMALL((E22,F22,G22,H22,I22,J22,K22,L22,M22,N22),1))</f>
        <v>0</v>
      </c>
      <c r="R22" s="141">
        <f>IF(P22&lt;9,0,+SMALL((F22,G22,H22,I22,J22,K22,L22,M22,N22,O22),2))</f>
        <v>0</v>
      </c>
      <c r="S22" s="141">
        <f>IF(P22&lt;10,0,+SMALL((G22,H22,I22,J22,K22,L22,M22,N22,O22,P22),3))</f>
        <v>0</v>
      </c>
      <c r="T22" s="141">
        <f t="shared" si="2"/>
        <v>99</v>
      </c>
      <c r="U22" s="76">
        <f t="shared" si="3"/>
        <v>17</v>
      </c>
      <c r="V22" s="19"/>
    </row>
    <row r="23" spans="2:22">
      <c r="B23" s="128" t="s">
        <v>146</v>
      </c>
      <c r="C23" s="76"/>
      <c r="D23" s="131" t="s">
        <v>36</v>
      </c>
      <c r="E23" s="76">
        <v>34</v>
      </c>
      <c r="F23" s="76">
        <v>28</v>
      </c>
      <c r="G23" s="76">
        <v>26</v>
      </c>
      <c r="H23" s="76"/>
      <c r="I23" s="76"/>
      <c r="J23" s="76"/>
      <c r="K23" s="76"/>
      <c r="L23" s="76"/>
      <c r="M23" s="76"/>
      <c r="N23" s="76"/>
      <c r="O23" s="141">
        <f t="shared" si="0"/>
        <v>88</v>
      </c>
      <c r="P23" s="138">
        <f t="shared" si="1"/>
        <v>3</v>
      </c>
      <c r="Q23" s="141">
        <f>IF(P23&lt;8,0,+SMALL((E23,F23,G23,H23,I23,J23,K23,L23,M23,N23),1))</f>
        <v>0</v>
      </c>
      <c r="R23" s="141">
        <f>IF(P23&lt;9,0,+SMALL((F23,G23,H23,I23,J23,K23,L23,M23,N23,O23),2))</f>
        <v>0</v>
      </c>
      <c r="S23" s="141">
        <f>IF(P23&lt;10,0,+SMALL((G23,H23,I23,J23,K23,L23,M23,N23,O23,P23),3))</f>
        <v>0</v>
      </c>
      <c r="T23" s="141">
        <f t="shared" si="2"/>
        <v>88</v>
      </c>
      <c r="U23" s="76">
        <f t="shared" si="3"/>
        <v>18</v>
      </c>
      <c r="V23" s="19"/>
    </row>
    <row r="24" spans="2:22">
      <c r="B24" s="128" t="s">
        <v>208</v>
      </c>
      <c r="C24" s="76"/>
      <c r="D24" s="159" t="s">
        <v>210</v>
      </c>
      <c r="E24" s="76"/>
      <c r="F24" s="76"/>
      <c r="G24" s="76"/>
      <c r="H24" s="76"/>
      <c r="I24" s="76"/>
      <c r="J24" s="76"/>
      <c r="K24" s="76"/>
      <c r="L24" s="76">
        <v>18</v>
      </c>
      <c r="M24" s="76">
        <v>33</v>
      </c>
      <c r="N24" s="76">
        <v>28</v>
      </c>
      <c r="O24" s="141">
        <f t="shared" si="0"/>
        <v>79</v>
      </c>
      <c r="P24" s="138">
        <f t="shared" si="1"/>
        <v>3</v>
      </c>
      <c r="Q24" s="141">
        <f>IF(P24&lt;8,0,+SMALL((E24,F24,G24,H24,I24,J24,K24,L24,M24,N24),1))</f>
        <v>0</v>
      </c>
      <c r="R24" s="141">
        <f>IF(P24&lt;9,0,+SMALL((F24,G24,H24,I24,J24,K24,L24,M24,N24,O24),2))</f>
        <v>0</v>
      </c>
      <c r="S24" s="141">
        <f>IF(P24&lt;10,0,+SMALL((G24,H24,I24,J24,K24,L24,M24,N24,O24,P24),3))</f>
        <v>0</v>
      </c>
      <c r="T24" s="141">
        <f t="shared" si="2"/>
        <v>79</v>
      </c>
      <c r="U24" s="76">
        <f t="shared" si="3"/>
        <v>19</v>
      </c>
      <c r="V24" s="19"/>
    </row>
    <row r="25" spans="2:22">
      <c r="B25" s="128" t="s">
        <v>184</v>
      </c>
      <c r="C25" s="76"/>
      <c r="D25" s="129" t="s">
        <v>5</v>
      </c>
      <c r="E25" s="76"/>
      <c r="F25" s="76"/>
      <c r="G25" s="76">
        <v>35</v>
      </c>
      <c r="H25" s="76"/>
      <c r="I25" s="76"/>
      <c r="J25" s="76">
        <v>36</v>
      </c>
      <c r="K25" s="76"/>
      <c r="L25" s="76"/>
      <c r="M25" s="76"/>
      <c r="N25" s="76"/>
      <c r="O25" s="141">
        <f t="shared" si="0"/>
        <v>71</v>
      </c>
      <c r="P25" s="138">
        <f t="shared" si="1"/>
        <v>2</v>
      </c>
      <c r="Q25" s="141">
        <f>IF(P25&lt;8,0,+SMALL((E25,F25,G25,H25,I25,J25,K25,L25,M25,N25),1))</f>
        <v>0</v>
      </c>
      <c r="R25" s="141">
        <f>IF(P25&lt;9,0,+SMALL((F25,G25,H25,I25,J25,K25,L25,M25,N25,O25),2))</f>
        <v>0</v>
      </c>
      <c r="S25" s="141">
        <f>IF(P25&lt;10,0,+SMALL((G25,H25,I25,J25,K25,L25,M25,N25,O25,P25),3))</f>
        <v>0</v>
      </c>
      <c r="T25" s="141">
        <f t="shared" si="2"/>
        <v>71</v>
      </c>
      <c r="U25" s="76">
        <f t="shared" si="3"/>
        <v>20</v>
      </c>
      <c r="V25" s="19"/>
    </row>
    <row r="26" spans="2:22">
      <c r="B26" s="128" t="s">
        <v>220</v>
      </c>
      <c r="C26" s="76"/>
      <c r="D26" s="135" t="s">
        <v>26</v>
      </c>
      <c r="E26" s="76"/>
      <c r="F26" s="76"/>
      <c r="G26" s="76"/>
      <c r="H26" s="76"/>
      <c r="I26" s="76"/>
      <c r="J26" s="76"/>
      <c r="K26" s="76"/>
      <c r="L26" s="76">
        <v>30</v>
      </c>
      <c r="M26" s="76">
        <v>37</v>
      </c>
      <c r="N26" s="76"/>
      <c r="O26" s="141">
        <f t="shared" si="0"/>
        <v>67</v>
      </c>
      <c r="P26" s="138">
        <f t="shared" si="1"/>
        <v>2</v>
      </c>
      <c r="Q26" s="141">
        <f>IF(P26&lt;8,0,+SMALL((E26,F26,G26,H26,I26,J26,K26,L26,M26,N26),1))</f>
        <v>0</v>
      </c>
      <c r="R26" s="141">
        <f>IF(P26&lt;9,0,+SMALL((F26,G26,H26,I26,J26,K26,L26,M26,N26,O26),2))</f>
        <v>0</v>
      </c>
      <c r="S26" s="141">
        <f>IF(P26&lt;10,0,+SMALL((G26,H26,I26,J26,K26,L26,M26,N26,O26,P26),3))</f>
        <v>0</v>
      </c>
      <c r="T26" s="141">
        <f t="shared" si="2"/>
        <v>67</v>
      </c>
      <c r="U26" s="76">
        <f t="shared" si="3"/>
        <v>21</v>
      </c>
      <c r="V26" s="19"/>
    </row>
    <row r="27" spans="2:22">
      <c r="B27" s="128" t="s">
        <v>68</v>
      </c>
      <c r="C27" s="76"/>
      <c r="D27" s="135" t="s">
        <v>26</v>
      </c>
      <c r="E27" s="76">
        <v>39</v>
      </c>
      <c r="F27" s="76">
        <v>25</v>
      </c>
      <c r="G27" s="76"/>
      <c r="H27" s="76"/>
      <c r="I27" s="76"/>
      <c r="J27" s="76"/>
      <c r="K27" s="76"/>
      <c r="L27" s="76"/>
      <c r="M27" s="76"/>
      <c r="N27" s="76"/>
      <c r="O27" s="141">
        <f t="shared" si="0"/>
        <v>64</v>
      </c>
      <c r="P27" s="138">
        <f t="shared" si="1"/>
        <v>2</v>
      </c>
      <c r="Q27" s="141">
        <f>IF(P27&lt;8,0,+SMALL((E27,F27,G27,H27,I27,J27,K27,L27,M27,N27),1))</f>
        <v>0</v>
      </c>
      <c r="R27" s="141">
        <f>IF(P27&lt;9,0,+SMALL((F27,G27,H27,I27,J27,K27,L27,M27,N27,O27),2))</f>
        <v>0</v>
      </c>
      <c r="S27" s="141">
        <f>IF(P27&lt;10,0,+SMALL((G27,H27,I27,J27,K27,L27,M27,N27,O27,P27),3))</f>
        <v>0</v>
      </c>
      <c r="T27" s="141">
        <f t="shared" si="2"/>
        <v>64</v>
      </c>
      <c r="U27" s="76">
        <f t="shared" si="3"/>
        <v>22</v>
      </c>
      <c r="V27" s="19"/>
    </row>
    <row r="28" spans="2:22">
      <c r="B28" s="128" t="s">
        <v>148</v>
      </c>
      <c r="C28" s="76"/>
      <c r="D28" s="130" t="s">
        <v>11</v>
      </c>
      <c r="E28" s="76">
        <v>35</v>
      </c>
      <c r="F28" s="76">
        <v>29</v>
      </c>
      <c r="G28" s="76"/>
      <c r="H28" s="76"/>
      <c r="I28" s="76"/>
      <c r="J28" s="76"/>
      <c r="K28" s="76"/>
      <c r="L28" s="76"/>
      <c r="M28" s="76"/>
      <c r="N28" s="76"/>
      <c r="O28" s="141">
        <f t="shared" si="0"/>
        <v>64</v>
      </c>
      <c r="P28" s="138">
        <f t="shared" si="1"/>
        <v>2</v>
      </c>
      <c r="Q28" s="141">
        <f>IF(P28&lt;8,0,+SMALL((E28,F28,G28,H28,I28,J28,K28,L28,M28,N28),1))</f>
        <v>0</v>
      </c>
      <c r="R28" s="141">
        <f>IF(P28&lt;9,0,+SMALL((F28,G28,H28,I28,J28,K28,L28,M28,N28,O28),2))</f>
        <v>0</v>
      </c>
      <c r="S28" s="141">
        <f>IF(P28&lt;10,0,+SMALL((G28,H28,I28,J28,K28,L28,M28,N28,O28,P28),3))</f>
        <v>0</v>
      </c>
      <c r="T28" s="141">
        <f t="shared" si="2"/>
        <v>64</v>
      </c>
      <c r="U28" s="76">
        <f t="shared" si="3"/>
        <v>22</v>
      </c>
      <c r="V28" s="19"/>
    </row>
    <row r="29" spans="2:22">
      <c r="B29" s="128" t="s">
        <v>207</v>
      </c>
      <c r="C29" s="76"/>
      <c r="D29" s="159" t="s">
        <v>210</v>
      </c>
      <c r="E29" s="76"/>
      <c r="F29" s="76"/>
      <c r="G29" s="76"/>
      <c r="H29" s="76"/>
      <c r="I29" s="76"/>
      <c r="J29" s="76"/>
      <c r="K29" s="76"/>
      <c r="L29" s="76">
        <v>29</v>
      </c>
      <c r="M29" s="76"/>
      <c r="N29" s="76">
        <v>33</v>
      </c>
      <c r="O29" s="141">
        <f t="shared" si="0"/>
        <v>62</v>
      </c>
      <c r="P29" s="138">
        <f t="shared" si="1"/>
        <v>2</v>
      </c>
      <c r="Q29" s="141">
        <f>IF(P29&lt;8,0,+SMALL((E29,F29,G29,H29,I29,J29,K29,L29,M29,N29),1))</f>
        <v>0</v>
      </c>
      <c r="R29" s="141">
        <f>IF(P29&lt;9,0,+SMALL((F29,G29,H29,I29,J29,K29,L29,M29,N29,O29),2))</f>
        <v>0</v>
      </c>
      <c r="S29" s="141">
        <f>IF(P29&lt;10,0,+SMALL((G29,H29,I29,J29,K29,L29,M29,N29,O29,P29),3))</f>
        <v>0</v>
      </c>
      <c r="T29" s="141">
        <f t="shared" si="2"/>
        <v>62</v>
      </c>
      <c r="U29" s="76">
        <f t="shared" si="3"/>
        <v>24</v>
      </c>
      <c r="V29" s="19"/>
    </row>
    <row r="30" spans="2:22">
      <c r="B30" s="128" t="s">
        <v>65</v>
      </c>
      <c r="C30" s="76"/>
      <c r="D30" s="131" t="s">
        <v>36</v>
      </c>
      <c r="E30" s="76">
        <v>30</v>
      </c>
      <c r="F30" s="76">
        <v>32</v>
      </c>
      <c r="G30" s="76"/>
      <c r="H30" s="76"/>
      <c r="I30" s="76"/>
      <c r="J30" s="76"/>
      <c r="K30" s="76"/>
      <c r="L30" s="76"/>
      <c r="M30" s="76"/>
      <c r="N30" s="76"/>
      <c r="O30" s="141">
        <f t="shared" si="0"/>
        <v>62</v>
      </c>
      <c r="P30" s="138">
        <f t="shared" si="1"/>
        <v>2</v>
      </c>
      <c r="Q30" s="141">
        <f>IF(P30&lt;8,0,+SMALL((E30,F30,G30,H30,I30,J30,K30,L30,M30,N30),1))</f>
        <v>0</v>
      </c>
      <c r="R30" s="141">
        <f>IF(P30&lt;9,0,+SMALL((F30,G30,H30,I30,J30,K30,L30,M30,N30,O30),2))</f>
        <v>0</v>
      </c>
      <c r="S30" s="141">
        <f>IF(P30&lt;10,0,+SMALL((G30,H30,I30,J30,K30,L30,M30,N30,O30,P30),3))</f>
        <v>0</v>
      </c>
      <c r="T30" s="141">
        <f t="shared" si="2"/>
        <v>62</v>
      </c>
      <c r="U30" s="76">
        <f t="shared" si="3"/>
        <v>24</v>
      </c>
      <c r="V30" s="19"/>
    </row>
    <row r="31" spans="2:22">
      <c r="B31" s="128" t="s">
        <v>149</v>
      </c>
      <c r="C31" s="76"/>
      <c r="D31" s="131" t="s">
        <v>36</v>
      </c>
      <c r="E31" s="76">
        <v>38</v>
      </c>
      <c r="F31" s="76"/>
      <c r="G31" s="76"/>
      <c r="H31" s="76"/>
      <c r="I31" s="76"/>
      <c r="J31" s="76"/>
      <c r="K31" s="76"/>
      <c r="L31" s="76"/>
      <c r="M31" s="76"/>
      <c r="N31" s="76"/>
      <c r="O31" s="141">
        <f t="shared" si="0"/>
        <v>38</v>
      </c>
      <c r="P31" s="138">
        <f t="shared" si="1"/>
        <v>1</v>
      </c>
      <c r="Q31" s="141">
        <f>IF(P31&lt;8,0,+SMALL((E31,F31,G31,H31,I31,J31,K31,L31,M31,N31),1))</f>
        <v>0</v>
      </c>
      <c r="R31" s="141">
        <f>IF(P31&lt;9,0,+SMALL((F31,G31,H31,I31,J31,K31,L31,M31,N31,O31),2))</f>
        <v>0</v>
      </c>
      <c r="S31" s="141">
        <f>IF(P31&lt;10,0,+SMALL((G31,H31,I31,J31,K31,L31,M31,N31,O31,P31),3))</f>
        <v>0</v>
      </c>
      <c r="T31" s="141">
        <f t="shared" si="2"/>
        <v>38</v>
      </c>
      <c r="U31" s="76">
        <f t="shared" si="3"/>
        <v>26</v>
      </c>
      <c r="V31" s="19"/>
    </row>
    <row r="32" spans="2:22">
      <c r="B32" s="128" t="s">
        <v>174</v>
      </c>
      <c r="C32" s="76"/>
      <c r="D32" s="129" t="s">
        <v>5</v>
      </c>
      <c r="E32" s="76"/>
      <c r="F32" s="76">
        <v>34</v>
      </c>
      <c r="G32" s="76"/>
      <c r="H32" s="76"/>
      <c r="I32" s="76"/>
      <c r="J32" s="76"/>
      <c r="K32" s="76"/>
      <c r="L32" s="76"/>
      <c r="M32" s="76"/>
      <c r="N32" s="76"/>
      <c r="O32" s="141">
        <f t="shared" si="0"/>
        <v>34</v>
      </c>
      <c r="P32" s="138">
        <f t="shared" si="1"/>
        <v>1</v>
      </c>
      <c r="Q32" s="141">
        <f>IF(P32&lt;8,0,+SMALL((E32,F32,G32,H32,I32,J32,K32,L32,M32,N32),1))</f>
        <v>0</v>
      </c>
      <c r="R32" s="141">
        <f>IF(P32&lt;9,0,+SMALL((F32,G32,H32,I32,J32,K32,L32,M32,N32,O32),2))</f>
        <v>0</v>
      </c>
      <c r="S32" s="141">
        <f>IF(P32&lt;10,0,+SMALL((G32,H32,I32,J32,K32,L32,M32,N32,O32,P32),3))</f>
        <v>0</v>
      </c>
      <c r="T32" s="141">
        <f t="shared" si="2"/>
        <v>34</v>
      </c>
      <c r="U32" s="76">
        <f t="shared" si="3"/>
        <v>27</v>
      </c>
      <c r="V32" s="19"/>
    </row>
    <row r="33" spans="2:22">
      <c r="B33" s="128" t="s">
        <v>153</v>
      </c>
      <c r="C33" s="76"/>
      <c r="D33" s="132" t="s">
        <v>15</v>
      </c>
      <c r="E33" s="76">
        <v>34</v>
      </c>
      <c r="F33" s="76"/>
      <c r="G33" s="76"/>
      <c r="H33" s="76"/>
      <c r="I33" s="76"/>
      <c r="J33" s="76"/>
      <c r="K33" s="76"/>
      <c r="L33" s="76"/>
      <c r="M33" s="76"/>
      <c r="N33" s="76"/>
      <c r="O33" s="141">
        <f t="shared" si="0"/>
        <v>34</v>
      </c>
      <c r="P33" s="138">
        <f t="shared" si="1"/>
        <v>1</v>
      </c>
      <c r="Q33" s="141">
        <f>IF(P33&lt;8,0,+SMALL((E33,F33,G33,H33,I33,J33,K33,L33,M33,N33),1))</f>
        <v>0</v>
      </c>
      <c r="R33" s="141">
        <f>IF(P33&lt;9,0,+SMALL((F33,G33,H33,I33,J33,K33,L33,M33,N33,O33),2))</f>
        <v>0</v>
      </c>
      <c r="S33" s="141">
        <f>IF(P33&lt;10,0,+SMALL((G33,H33,I33,J33,K33,L33,M33,N33,O33,P33),3))</f>
        <v>0</v>
      </c>
      <c r="T33" s="141">
        <f t="shared" si="2"/>
        <v>34</v>
      </c>
      <c r="U33" s="76">
        <f t="shared" si="3"/>
        <v>27</v>
      </c>
      <c r="V33" s="19"/>
    </row>
    <row r="34" spans="2:22">
      <c r="B34" s="128" t="s">
        <v>282</v>
      </c>
      <c r="C34" s="76"/>
      <c r="D34" s="134" t="s">
        <v>84</v>
      </c>
      <c r="E34" s="76"/>
      <c r="F34" s="76"/>
      <c r="G34" s="76"/>
      <c r="H34" s="76"/>
      <c r="I34" s="76"/>
      <c r="J34" s="76"/>
      <c r="K34" s="76"/>
      <c r="L34" s="76"/>
      <c r="M34" s="76"/>
      <c r="N34" s="76">
        <v>32</v>
      </c>
      <c r="O34" s="141">
        <f t="shared" si="0"/>
        <v>32</v>
      </c>
      <c r="P34" s="138">
        <f t="shared" si="1"/>
        <v>1</v>
      </c>
      <c r="Q34" s="141">
        <f>IF(P34&lt;8,0,+SMALL((E34,F34,G34,H34,I34,J34,K34,L34,M34,N34),1))</f>
        <v>0</v>
      </c>
      <c r="R34" s="141">
        <f>IF(P34&lt;9,0,+SMALL((F34,G34,H34,I34,J34,K34,L34,M34,N34,O34),2))</f>
        <v>0</v>
      </c>
      <c r="S34" s="141">
        <f>IF(P34&lt;10,0,+SMALL((G34,H34,I34,J34,K34,L34,M34,N34,O34,P34),3))</f>
        <v>0</v>
      </c>
      <c r="T34" s="141">
        <f t="shared" si="2"/>
        <v>32</v>
      </c>
      <c r="U34" s="76">
        <f t="shared" si="3"/>
        <v>29</v>
      </c>
      <c r="V34" s="19"/>
    </row>
    <row r="35" spans="2:22">
      <c r="B35" s="128" t="s">
        <v>69</v>
      </c>
      <c r="C35" s="76"/>
      <c r="D35" s="132" t="s">
        <v>15</v>
      </c>
      <c r="E35" s="76"/>
      <c r="F35" s="76"/>
      <c r="G35" s="76"/>
      <c r="H35" s="76"/>
      <c r="I35" s="76"/>
      <c r="J35" s="76">
        <v>32</v>
      </c>
      <c r="K35" s="76"/>
      <c r="L35" s="76"/>
      <c r="M35" s="138"/>
      <c r="N35" s="138"/>
      <c r="O35" s="141">
        <f t="shared" si="0"/>
        <v>32</v>
      </c>
      <c r="P35" s="138">
        <f t="shared" si="1"/>
        <v>1</v>
      </c>
      <c r="Q35" s="141">
        <f>IF(P35&lt;8,0,+SMALL((E35,F35,G35,H35,I35,J35,K35,L35,M35,N35),1))</f>
        <v>0</v>
      </c>
      <c r="R35" s="141">
        <f>IF(P35&lt;9,0,+SMALL((F35,G35,H35,I35,J35,K35,L35,M35,N35,O35),2))</f>
        <v>0</v>
      </c>
      <c r="S35" s="141">
        <f>IF(P35&lt;10,0,+SMALL((G35,H35,I35,J35,K35,L35,M35,N35,O35,P35),3))</f>
        <v>0</v>
      </c>
      <c r="T35" s="141">
        <f t="shared" si="2"/>
        <v>32</v>
      </c>
      <c r="U35" s="76">
        <f t="shared" si="3"/>
        <v>29</v>
      </c>
      <c r="V35" s="19"/>
    </row>
    <row r="36" spans="2:22">
      <c r="B36" s="128" t="s">
        <v>147</v>
      </c>
      <c r="C36" s="76"/>
      <c r="D36" s="131" t="s">
        <v>36</v>
      </c>
      <c r="E36" s="76">
        <v>31</v>
      </c>
      <c r="F36" s="76"/>
      <c r="G36" s="76"/>
      <c r="H36" s="76"/>
      <c r="I36" s="76"/>
      <c r="J36" s="76"/>
      <c r="K36" s="76"/>
      <c r="L36" s="76"/>
      <c r="M36" s="76"/>
      <c r="N36" s="76"/>
      <c r="O36" s="141">
        <f t="shared" si="0"/>
        <v>31</v>
      </c>
      <c r="P36" s="138">
        <f t="shared" si="1"/>
        <v>1</v>
      </c>
      <c r="Q36" s="141">
        <f>IF(P36&lt;8,0,+SMALL((E36,F36,G36,H36,I36,J36,K36,L36,M36,N36),1))</f>
        <v>0</v>
      </c>
      <c r="R36" s="141">
        <f>IF(P36&lt;9,0,+SMALL((F36,G36,H36,I36,J36,K36,L36,M36,N36,O36),2))</f>
        <v>0</v>
      </c>
      <c r="S36" s="141">
        <f>IF(P36&lt;10,0,+SMALL((G36,H36,I36,J36,K36,L36,M36,N36,O36,P36),3))</f>
        <v>0</v>
      </c>
      <c r="T36" s="141">
        <f t="shared" si="2"/>
        <v>31</v>
      </c>
      <c r="U36" s="76">
        <f t="shared" si="3"/>
        <v>31</v>
      </c>
      <c r="V36" s="19"/>
    </row>
    <row r="37" spans="2:22">
      <c r="B37" s="128" t="s">
        <v>211</v>
      </c>
      <c r="C37" s="76"/>
      <c r="D37" s="135" t="s">
        <v>26</v>
      </c>
      <c r="E37" s="76"/>
      <c r="F37" s="76"/>
      <c r="G37" s="76"/>
      <c r="H37" s="76"/>
      <c r="I37" s="76"/>
      <c r="J37" s="76"/>
      <c r="K37" s="76"/>
      <c r="L37" s="76">
        <v>25</v>
      </c>
      <c r="M37" s="76"/>
      <c r="N37" s="76"/>
      <c r="O37" s="141">
        <f t="shared" si="0"/>
        <v>25</v>
      </c>
      <c r="P37" s="138">
        <f t="shared" si="1"/>
        <v>1</v>
      </c>
      <c r="Q37" s="141">
        <f>IF(P37&lt;8,0,+SMALL((E37,F37,G37,H37,I37,J37,K37,L37,M37,N37),1))</f>
        <v>0</v>
      </c>
      <c r="R37" s="141">
        <f>IF(P37&lt;9,0,+SMALL((F37,G37,H37,I37,J37,K37,L37,M37,N37,O37),2))</f>
        <v>0</v>
      </c>
      <c r="S37" s="141">
        <f>IF(P37&lt;10,0,+SMALL((G37,H37,I37,J37,K37,L37,M37,N37,O37,P37),3))</f>
        <v>0</v>
      </c>
      <c r="T37" s="141">
        <f t="shared" si="2"/>
        <v>25</v>
      </c>
      <c r="U37" s="76">
        <f t="shared" si="3"/>
        <v>32</v>
      </c>
      <c r="V37" s="19"/>
    </row>
    <row r="38" spans="2:22">
      <c r="B38" s="128" t="s">
        <v>209</v>
      </c>
      <c r="C38" s="76"/>
      <c r="D38" s="159" t="s">
        <v>210</v>
      </c>
      <c r="E38" s="76"/>
      <c r="F38" s="76"/>
      <c r="G38" s="76"/>
      <c r="H38" s="76"/>
      <c r="I38" s="76"/>
      <c r="J38" s="76"/>
      <c r="K38" s="76"/>
      <c r="L38" s="76">
        <v>0</v>
      </c>
      <c r="M38" s="76">
        <v>24</v>
      </c>
      <c r="N38" s="76"/>
      <c r="O38" s="141">
        <f t="shared" si="0"/>
        <v>24</v>
      </c>
      <c r="P38" s="138">
        <f t="shared" si="1"/>
        <v>2</v>
      </c>
      <c r="Q38" s="141">
        <f>IF(P38&lt;8,0,+SMALL((E38,F38,G38,H38,I38,J38,K38,L38,M38,N38),1))</f>
        <v>0</v>
      </c>
      <c r="R38" s="141">
        <f>IF(P38&lt;9,0,+SMALL((F38,G38,H38,I38,J38,K38,L38,M38,N38,O38),2))</f>
        <v>0</v>
      </c>
      <c r="S38" s="141">
        <f>IF(P38&lt;10,0,+SMALL((G38,H38,I38,J38,K38,L38,M38,N38,O38,P38),3))</f>
        <v>0</v>
      </c>
      <c r="T38" s="141">
        <f t="shared" si="2"/>
        <v>24</v>
      </c>
      <c r="U38" s="76">
        <f t="shared" si="3"/>
        <v>33</v>
      </c>
      <c r="V38" s="19"/>
    </row>
    <row r="39" spans="2:22">
      <c r="B39" s="128" t="s">
        <v>183</v>
      </c>
      <c r="C39" s="76"/>
      <c r="D39" s="136" t="s">
        <v>230</v>
      </c>
      <c r="E39" s="76"/>
      <c r="F39" s="76"/>
      <c r="G39" s="76"/>
      <c r="H39" s="76"/>
      <c r="I39" s="76"/>
      <c r="J39" s="76"/>
      <c r="K39" s="76"/>
      <c r="L39" s="76"/>
      <c r="M39" s="138"/>
      <c r="N39" s="138"/>
      <c r="O39" s="141">
        <f t="shared" si="0"/>
        <v>0</v>
      </c>
      <c r="P39" s="138">
        <f t="shared" si="1"/>
        <v>0</v>
      </c>
      <c r="Q39" s="141">
        <f>IF(P39&lt;8,0,+SMALL((E39,F39,G39,H39,I39,J39,K39,L39,M39,N39),1))</f>
        <v>0</v>
      </c>
      <c r="R39" s="141">
        <f>IF(P39&lt;9,0,+SMALL((F39,G39,H39,I39,J39,K39,L39,M39,N39,O39),2))</f>
        <v>0</v>
      </c>
      <c r="S39" s="141">
        <f>IF(P39&lt;10,0,+SMALL((G39,H39,I39,J39,K39,L39,M39,N39,O39,P39),3))</f>
        <v>0</v>
      </c>
      <c r="T39" s="141">
        <f t="shared" si="2"/>
        <v>0</v>
      </c>
      <c r="U39" s="76">
        <f t="shared" si="3"/>
        <v>34</v>
      </c>
      <c r="V39" s="19"/>
    </row>
  </sheetData>
  <sortState ref="B6:U38">
    <sortCondition ref="U6:U38"/>
  </sortState>
  <mergeCells count="21"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Q4:Q5"/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U6:U39">
    <cfRule type="cellIs" dxfId="27" priority="1" operator="equal">
      <formula>3</formula>
    </cfRule>
    <cfRule type="cellIs" dxfId="26" priority="2" operator="equal">
      <formula>2</formula>
    </cfRule>
    <cfRule type="cellIs" dxfId="25" priority="3" operator="equal">
      <formula>1</formula>
    </cfRule>
    <cfRule type="cellIs" dxfId="24" priority="4" operator="between">
      <formula>1</formula>
      <formula>3</formula>
    </cfRule>
  </conditionalFormatting>
  <pageMargins left="0" right="0" top="0" bottom="0" header="0" footer="0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P42"/>
  <sheetViews>
    <sheetView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3" sqref="B33:D33"/>
    </sheetView>
  </sheetViews>
  <sheetFormatPr baseColWidth="10" defaultColWidth="11.44140625" defaultRowHeight="14.4"/>
  <cols>
    <col min="1" max="1" width="3.44140625" style="10" customWidth="1"/>
    <col min="2" max="2" width="25" style="15" customWidth="1"/>
    <col min="3" max="3" width="5.109375" style="12" customWidth="1"/>
    <col min="4" max="4" width="15" style="15" customWidth="1"/>
    <col min="5" max="34" width="4.109375" style="14" customWidth="1"/>
    <col min="35" max="35" width="5.44140625" style="14" customWidth="1"/>
    <col min="36" max="39" width="4.44140625" style="15" customWidth="1"/>
    <col min="40" max="40" width="8.44140625" style="15" customWidth="1"/>
    <col min="41" max="41" width="4.44140625" style="15" customWidth="1"/>
    <col min="42" max="42" width="2.88671875" style="15" customWidth="1"/>
    <col min="43" max="16384" width="11.44140625" style="10"/>
  </cols>
  <sheetData>
    <row r="1" spans="1:41" ht="15" thickBot="1">
      <c r="A1" s="5"/>
      <c r="B1" s="5"/>
      <c r="C1" s="6"/>
      <c r="D1" s="5"/>
    </row>
    <row r="2" spans="1:41" ht="20.25" customHeight="1" thickBot="1">
      <c r="A2" s="5"/>
      <c r="B2" s="305" t="s">
        <v>21</v>
      </c>
      <c r="C2" s="306"/>
      <c r="D2" s="64">
        <v>2021</v>
      </c>
      <c r="E2" s="65"/>
      <c r="F2" s="65"/>
      <c r="G2" s="65"/>
      <c r="H2" s="65"/>
      <c r="I2" s="65"/>
      <c r="J2" s="65"/>
      <c r="K2" s="66"/>
      <c r="L2" s="66"/>
      <c r="M2" s="66"/>
      <c r="N2" s="66"/>
      <c r="O2" s="66"/>
      <c r="P2" s="66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307" t="s">
        <v>105</v>
      </c>
      <c r="AL2" s="308"/>
      <c r="AM2" s="308"/>
      <c r="AN2" s="308"/>
      <c r="AO2" s="309"/>
    </row>
    <row r="3" spans="1:41" ht="15" thickBot="1">
      <c r="A3" s="5"/>
      <c r="B3" s="5"/>
      <c r="C3" s="6"/>
      <c r="D3" s="5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1" ht="97.2" customHeight="1" thickBot="1">
      <c r="A4" s="5"/>
      <c r="B4" s="303" t="s">
        <v>103</v>
      </c>
      <c r="C4" s="299" t="s">
        <v>89</v>
      </c>
      <c r="D4" s="301" t="s">
        <v>104</v>
      </c>
      <c r="E4" s="287" t="s">
        <v>138</v>
      </c>
      <c r="F4" s="288"/>
      <c r="G4" s="289"/>
      <c r="H4" s="290" t="s">
        <v>139</v>
      </c>
      <c r="I4" s="291"/>
      <c r="J4" s="292"/>
      <c r="K4" s="272" t="s">
        <v>140</v>
      </c>
      <c r="L4" s="273"/>
      <c r="M4" s="274"/>
      <c r="N4" s="275" t="s">
        <v>141</v>
      </c>
      <c r="O4" s="276"/>
      <c r="P4" s="277"/>
      <c r="Q4" s="278" t="s">
        <v>218</v>
      </c>
      <c r="R4" s="279"/>
      <c r="S4" s="280"/>
      <c r="T4" s="255" t="s">
        <v>143</v>
      </c>
      <c r="U4" s="256"/>
      <c r="V4" s="257"/>
      <c r="W4" s="281" t="s">
        <v>219</v>
      </c>
      <c r="X4" s="282"/>
      <c r="Y4" s="283"/>
      <c r="Z4" s="284" t="s">
        <v>144</v>
      </c>
      <c r="AA4" s="285"/>
      <c r="AB4" s="286"/>
      <c r="AC4" s="258" t="s">
        <v>142</v>
      </c>
      <c r="AD4" s="259"/>
      <c r="AE4" s="260"/>
      <c r="AF4" s="261" t="s">
        <v>145</v>
      </c>
      <c r="AG4" s="262"/>
      <c r="AH4" s="263"/>
      <c r="AI4" s="312" t="s">
        <v>88</v>
      </c>
      <c r="AJ4" s="221" t="s">
        <v>85</v>
      </c>
      <c r="AK4" s="314" t="s">
        <v>91</v>
      </c>
      <c r="AL4" s="266" t="s">
        <v>90</v>
      </c>
      <c r="AM4" s="264" t="s">
        <v>92</v>
      </c>
      <c r="AN4" s="310" t="s">
        <v>95</v>
      </c>
      <c r="AO4" s="253" t="s">
        <v>82</v>
      </c>
    </row>
    <row r="5" spans="1:41" s="15" customFormat="1" ht="15" thickBot="1">
      <c r="A5" s="5"/>
      <c r="B5" s="304"/>
      <c r="C5" s="300"/>
      <c r="D5" s="316"/>
      <c r="E5" s="70" t="s">
        <v>126</v>
      </c>
      <c r="F5" s="70" t="s">
        <v>127</v>
      </c>
      <c r="G5" s="70" t="s">
        <v>128</v>
      </c>
      <c r="H5" s="153" t="s">
        <v>126</v>
      </c>
      <c r="I5" s="153" t="s">
        <v>127</v>
      </c>
      <c r="J5" s="153" t="s">
        <v>128</v>
      </c>
      <c r="K5" s="154" t="s">
        <v>126</v>
      </c>
      <c r="L5" s="154" t="s">
        <v>127</v>
      </c>
      <c r="M5" s="154" t="s">
        <v>128</v>
      </c>
      <c r="N5" s="73" t="s">
        <v>126</v>
      </c>
      <c r="O5" s="74" t="s">
        <v>127</v>
      </c>
      <c r="P5" s="75" t="s">
        <v>128</v>
      </c>
      <c r="Q5" s="155" t="s">
        <v>126</v>
      </c>
      <c r="R5" s="155" t="s">
        <v>127</v>
      </c>
      <c r="S5" s="155" t="s">
        <v>128</v>
      </c>
      <c r="T5" s="68" t="s">
        <v>126</v>
      </c>
      <c r="U5" s="68" t="s">
        <v>127</v>
      </c>
      <c r="V5" s="68" t="s">
        <v>128</v>
      </c>
      <c r="W5" s="156" t="s">
        <v>126</v>
      </c>
      <c r="X5" s="156" t="s">
        <v>127</v>
      </c>
      <c r="Y5" s="156" t="s">
        <v>128</v>
      </c>
      <c r="Z5" s="157" t="s">
        <v>126</v>
      </c>
      <c r="AA5" s="157" t="s">
        <v>127</v>
      </c>
      <c r="AB5" s="157" t="s">
        <v>128</v>
      </c>
      <c r="AC5" s="158" t="s">
        <v>126</v>
      </c>
      <c r="AD5" s="158" t="s">
        <v>127</v>
      </c>
      <c r="AE5" s="158" t="s">
        <v>128</v>
      </c>
      <c r="AF5" s="69" t="s">
        <v>126</v>
      </c>
      <c r="AG5" s="69" t="s">
        <v>127</v>
      </c>
      <c r="AH5" s="69" t="s">
        <v>128</v>
      </c>
      <c r="AI5" s="313"/>
      <c r="AJ5" s="222"/>
      <c r="AK5" s="315"/>
      <c r="AL5" s="267"/>
      <c r="AM5" s="265"/>
      <c r="AN5" s="311"/>
      <c r="AO5" s="254"/>
    </row>
    <row r="6" spans="1:41">
      <c r="B6" s="150" t="s">
        <v>46</v>
      </c>
      <c r="C6" s="9"/>
      <c r="D6" s="181" t="s">
        <v>36</v>
      </c>
      <c r="E6" s="9">
        <f>IF(VLOOKUP($B6,'Dames BRUT'!$B$6:$E$39,4,FALSE)="","",(VLOOKUP($B6,'Dames BRUT'!$B$6:$E$39,4,FALSE)))</f>
        <v>15</v>
      </c>
      <c r="F6" s="9">
        <f>IF(VLOOKUP($B6,'Dames NET'!$B$6:E$39,4,FALSE)="","",(VLOOKUP($B6,'Dames NET'!$B$6:$E$39,4,FALSE)))</f>
        <v>34</v>
      </c>
      <c r="G6" s="152">
        <f t="shared" ref="G6:G39" si="0">IF(F6="","",SUM(E6:F6))</f>
        <v>49</v>
      </c>
      <c r="H6" s="9">
        <f>IF(VLOOKUP($B6,'Dames BRUT'!$B$6:$F$39,5,FALSE)="","",(VLOOKUP($B6,'Dames BRUT'!$B$6:$F$39,5,FALSE)))</f>
        <v>22</v>
      </c>
      <c r="I6" s="9">
        <f>IF(VLOOKUP($B6,'Dames NET'!$B$6:$F$39,5,FALSE)="","",(VLOOKUP($B6,'Dames NET'!$B$6:$F$39,5,FALSE)))</f>
        <v>40</v>
      </c>
      <c r="J6" s="152">
        <f t="shared" ref="J6:J39" si="1">IF(I6="","",SUM(H6:I6))</f>
        <v>62</v>
      </c>
      <c r="K6" s="9">
        <f>IF(VLOOKUP($B6,'Dames BRUT'!$B$6:$G$39,6,FALSE)="","",(VLOOKUP($B6,'Dames BRUT'!$B$6:$G$39,6,FALSE)))</f>
        <v>13</v>
      </c>
      <c r="L6" s="9">
        <f>IF(VLOOKUP($B6,'Dames NET'!$B$6:$G$39,6,FALSE)="","",(VLOOKUP($B6,'Dames NET'!$B$6:$G$39,6,FALSE)))</f>
        <v>31</v>
      </c>
      <c r="M6" s="152">
        <f t="shared" ref="M6:M39" si="2">IF(L6="","",SUM(K6:L6))</f>
        <v>44</v>
      </c>
      <c r="N6" s="9" t="str">
        <f>IF(VLOOKUP($B6,'Dames BRUT'!$B$6:$H$39,7,FALSE)="","",(VLOOKUP($B6,'Dames BRUT'!$B$6:$H$39,7,FALSE)))</f>
        <v/>
      </c>
      <c r="O6" s="9" t="str">
        <f>IF(VLOOKUP($B6,'Dames NET'!$B$6:$H$39,7,FALSE)="","",(VLOOKUP($B6,'Dames NET'!$B$6:$H$39,7,FALSE)))</f>
        <v/>
      </c>
      <c r="P6" s="152" t="str">
        <f t="shared" ref="P6:P39" si="3">IF(O6="","",SUM(N6:O6))</f>
        <v/>
      </c>
      <c r="Q6" s="9">
        <f>IF(VLOOKUP($B6,'Dames BRUT'!$B$6:$I$39,8,FALSE)="","",(VLOOKUP($B6,'Dames BRUT'!$B$6:$I$39,8,FALSE)))</f>
        <v>17</v>
      </c>
      <c r="R6" s="9">
        <f>IF(VLOOKUP($B6,'Dames NET'!$B$6:$I$39,8,FALSE)="","",(VLOOKUP($B6,'Dames NET'!$B$6:$I$39,8,FALSE)))</f>
        <v>35</v>
      </c>
      <c r="S6" s="152">
        <f t="shared" ref="S6:S39" si="4">IF(R6="","",SUM(Q6:R6))</f>
        <v>52</v>
      </c>
      <c r="T6" s="9">
        <f>IF(VLOOKUP($B6,'Dames BRUT'!$B$6:$J$39,9,FALSE)="","",(VLOOKUP($B6,'Dames BRUT'!$B$6:$J$39,9,FALSE)))</f>
        <v>9</v>
      </c>
      <c r="U6" s="9">
        <f>IF(VLOOKUP($B6,'Dames NET'!$B$6:$J$39,9,FALSE)="","",(VLOOKUP($B6,'Dames NET'!$B$6:$J$39,9,FALSE)))</f>
        <v>24</v>
      </c>
      <c r="V6" s="152">
        <f t="shared" ref="V6:V39" si="5">IF(U6="","",SUM(T6:U6))</f>
        <v>33</v>
      </c>
      <c r="W6" s="9" t="str">
        <f>IF(VLOOKUP($B6,'Dames BRUT'!$B$6:$K$39,10,FALSE)="","",(VLOOKUP($B6,'Dames BRUT'!$B$6:$K$39,10,FALSE)))</f>
        <v/>
      </c>
      <c r="X6" s="9" t="str">
        <f>IF(VLOOKUP($B6,'Dames NET'!$B$6:$K$39,10,FALSE)="","",(VLOOKUP($B6,'Dames NET'!$B$6:$K$39,10,FALSE)))</f>
        <v/>
      </c>
      <c r="Y6" s="152" t="str">
        <f t="shared" ref="Y6:Y39" si="6">IF(X6="","",SUM(W6:X6))</f>
        <v/>
      </c>
      <c r="Z6" s="9">
        <f>IF(VLOOKUP($B6,'Dames BRUT'!$B$6:$L$39,11,FALSE)="","",(VLOOKUP($B6,'Dames BRUT'!$B$6:$L$39,11,FALSE)))</f>
        <v>12</v>
      </c>
      <c r="AA6" s="9">
        <f>IF(VLOOKUP($B6,'Dames NET'!$B$6:$L$39,11,FALSE)="","",(VLOOKUP($B6,'Dames NET'!$B$6:$L$39,11,FALSE)))</f>
        <v>24</v>
      </c>
      <c r="AB6" s="152">
        <f t="shared" ref="AB6:AB39" si="7">IF(AA6="","",SUM(Z6:AA6))</f>
        <v>36</v>
      </c>
      <c r="AC6" s="9">
        <f>IF(VLOOKUP($B6,'Dames BRUT'!$B$6:$M$39,12,FALSE)="","",(VLOOKUP($B6,'Dames BRUT'!$B$6:$M$39,12,FALSE)))</f>
        <v>20</v>
      </c>
      <c r="AD6" s="9">
        <f>IF(VLOOKUP($B6,'Dames NET'!$B$6:$M$39,12,FALSE)="","",(VLOOKUP($B6,'Dames NET'!$B$6:$M$39,12,FALSE)))</f>
        <v>37</v>
      </c>
      <c r="AE6" s="152">
        <f t="shared" ref="AE6:AE39" si="8">IF(AD6="","",SUM(AC6:AD6))</f>
        <v>57</v>
      </c>
      <c r="AF6" s="9" t="str">
        <f>IF(VLOOKUP($B6,'Dames BRUT'!$B$6:$N$39,13,FALSE)="","",(VLOOKUP($B6,'Dames BRUT'!$B$6:$N$39,13,FALSE)))</f>
        <v/>
      </c>
      <c r="AG6" s="9" t="str">
        <f>IF(VLOOKUP($B6,'Dames NET'!$B$6:$N$39,13,FALSE)="","",(VLOOKUP($B6,'Dames NET'!$B$6:$N$39,13,FALSE)))</f>
        <v/>
      </c>
      <c r="AH6" s="152" t="str">
        <f t="shared" ref="AH6:AH39" si="9">IF(AG6="","",SUM(AF6:AG6))</f>
        <v/>
      </c>
      <c r="AI6" s="152">
        <f t="shared" ref="AI6:AI39" si="10">SUM(G6,J6,M6,P6,S6,V6,Y6,AB6,AE6,AH6)</f>
        <v>333</v>
      </c>
      <c r="AJ6" s="33">
        <f t="shared" ref="AJ6:AJ39" si="11">+COUNT(G6,J6,M6,P6,S6,V6,Y6,AB6,AE6,AH6)</f>
        <v>7</v>
      </c>
      <c r="AK6" s="33">
        <f>IF(AJ6&lt;8,0,+SMALL(($G6,$J6,$M6,$P6,$S6,$V6,$Y6,$AB6,$AE6,$AH6),1))</f>
        <v>0</v>
      </c>
      <c r="AL6" s="33">
        <f>IF(AJ6&lt;9,0,+SMALL(($G6,$J6,$M6,$P6,$S6,$V6,$Y6,$AB6,$AE6,$AH6),2))</f>
        <v>0</v>
      </c>
      <c r="AM6" s="33">
        <f>IF(AJ6&lt;10,0,+SMALL(($G6,$J6,$M6,$P6,$S6,$V6,$Y6,$AB6,$AE6,$AH6),3))</f>
        <v>0</v>
      </c>
      <c r="AN6" s="33">
        <f t="shared" ref="AN6:AN39" si="12">AI6-AK6-AL6-AM6</f>
        <v>333</v>
      </c>
      <c r="AO6" s="9">
        <f t="shared" ref="AO6:AO39" si="13">RANK(AN6,$AN$6:$AN$39,0)</f>
        <v>1</v>
      </c>
    </row>
    <row r="7" spans="1:41">
      <c r="B7" s="128" t="s">
        <v>76</v>
      </c>
      <c r="C7" s="76"/>
      <c r="D7" s="131" t="s">
        <v>36</v>
      </c>
      <c r="E7" s="9">
        <f>IF(VLOOKUP($B7,'Dames BRUT'!$B$6:$E$39,4,FALSE)="","",(VLOOKUP($B7,'Dames BRUT'!$B$6:$E$39,4,FALSE)))</f>
        <v>16</v>
      </c>
      <c r="F7" s="9">
        <f>IF(VLOOKUP($B7,'Dames NET'!$B$6:E$39,4,FALSE)="","",(VLOOKUP($B7,'Dames NET'!$B$6:$E$39,4,FALSE)))</f>
        <v>49</v>
      </c>
      <c r="G7" s="152">
        <f t="shared" si="0"/>
        <v>65</v>
      </c>
      <c r="H7" s="9">
        <f>IF(VLOOKUP($B7,'Dames BRUT'!$B$6:$F$39,5,FALSE)="","",(VLOOKUP($B7,'Dames BRUT'!$B$6:$F$39,5,FALSE)))</f>
        <v>4</v>
      </c>
      <c r="I7" s="9">
        <f>IF(VLOOKUP($B7,'Dames NET'!$B$6:$F$39,5,FALSE)="","",(VLOOKUP($B7,'Dames NET'!$B$6:$F$39,5,FALSE)))</f>
        <v>23</v>
      </c>
      <c r="J7" s="152">
        <f t="shared" si="1"/>
        <v>27</v>
      </c>
      <c r="K7" s="9">
        <f>IF(VLOOKUP($B7,'Dames BRUT'!$B$6:$G$39,6,FALSE)="","",(VLOOKUP($B7,'Dames BRUT'!$B$6:$G$39,6,FALSE)))</f>
        <v>3</v>
      </c>
      <c r="L7" s="9">
        <f>IF(VLOOKUP($B7,'Dames NET'!$B$6:$G$39,6,FALSE)="","",(VLOOKUP($B7,'Dames NET'!$B$6:$G$39,6,FALSE)))</f>
        <v>30</v>
      </c>
      <c r="M7" s="152">
        <f t="shared" si="2"/>
        <v>33</v>
      </c>
      <c r="N7" s="9" t="str">
        <f>IF(VLOOKUP($B7,'Dames BRUT'!$B$6:$H$39,7,FALSE)="","",(VLOOKUP($B7,'Dames BRUT'!$B$6:$H$39,7,FALSE)))</f>
        <v/>
      </c>
      <c r="O7" s="9" t="str">
        <f>IF(VLOOKUP($B7,'Dames NET'!$B$6:$H$39,7,FALSE)="","",(VLOOKUP($B7,'Dames NET'!$B$6:$H$39,7,FALSE)))</f>
        <v/>
      </c>
      <c r="P7" s="152" t="str">
        <f t="shared" si="3"/>
        <v/>
      </c>
      <c r="Q7" s="9">
        <f>IF(VLOOKUP($B7,'Dames BRUT'!$B$6:$I$39,8,FALSE)="","",(VLOOKUP($B7,'Dames BRUT'!$B$6:$I$39,8,FALSE)))</f>
        <v>10</v>
      </c>
      <c r="R7" s="9">
        <f>IF(VLOOKUP($B7,'Dames NET'!$B$6:$I$39,8,FALSE)="","",(VLOOKUP($B7,'Dames NET'!$B$6:$I$39,8,FALSE)))</f>
        <v>37</v>
      </c>
      <c r="S7" s="152">
        <f t="shared" si="4"/>
        <v>47</v>
      </c>
      <c r="T7" s="9">
        <f>IF(VLOOKUP($B7,'Dames BRUT'!$B$6:$J$39,9,FALSE)="","",(VLOOKUP($B7,'Dames BRUT'!$B$6:$J$39,9,FALSE)))</f>
        <v>2</v>
      </c>
      <c r="U7" s="9">
        <f>IF(VLOOKUP($B7,'Dames NET'!$B$6:$J$39,9,FALSE)="","",(VLOOKUP($B7,'Dames NET'!$B$6:$J$39,9,FALSE)))</f>
        <v>19</v>
      </c>
      <c r="V7" s="152">
        <f t="shared" si="5"/>
        <v>21</v>
      </c>
      <c r="W7" s="9">
        <f>IF(VLOOKUP($B7,'Dames BRUT'!$B$6:$K$39,10,FALSE)="","",(VLOOKUP($B7,'Dames BRUT'!$B$6:$K$39,10,FALSE)))</f>
        <v>7</v>
      </c>
      <c r="X7" s="9">
        <f>IF(VLOOKUP($B7,'Dames NET'!$B$6:$K$39,10,FALSE)="","",(VLOOKUP($B7,'Dames NET'!$B$6:$K$39,10,FALSE)))</f>
        <v>32</v>
      </c>
      <c r="Y7" s="152">
        <f t="shared" si="6"/>
        <v>39</v>
      </c>
      <c r="Z7" s="9">
        <f>IF(VLOOKUP($B7,'Dames BRUT'!$B$6:$L$39,11,FALSE)="","",(VLOOKUP($B7,'Dames BRUT'!$B$6:$L$39,11,FALSE)))</f>
        <v>6</v>
      </c>
      <c r="AA7" s="9">
        <f>IF(VLOOKUP($B7,'Dames NET'!$B$6:$L$39,11,FALSE)="","",(VLOOKUP($B7,'Dames NET'!$B$6:$L$39,11,FALSE)))</f>
        <v>29</v>
      </c>
      <c r="AB7" s="152">
        <f t="shared" si="7"/>
        <v>35</v>
      </c>
      <c r="AC7" s="9">
        <f>IF(VLOOKUP($B7,'Dames BRUT'!$B$6:$M$39,12,FALSE)="","",(VLOOKUP($B7,'Dames BRUT'!$B$6:$M$39,12,FALSE)))</f>
        <v>8</v>
      </c>
      <c r="AD7" s="9">
        <f>IF(VLOOKUP($B7,'Dames NET'!$B$6:$M$39,12,FALSE)="","",(VLOOKUP($B7,'Dames NET'!$B$6:$M$39,12,FALSE)))</f>
        <v>30</v>
      </c>
      <c r="AE7" s="152">
        <f t="shared" si="8"/>
        <v>38</v>
      </c>
      <c r="AF7" s="9">
        <f>IF(VLOOKUP($B7,'Dames BRUT'!$B$6:$N$39,13,FALSE)="","",(VLOOKUP($B7,'Dames BRUT'!$B$6:$N$39,13,FALSE)))</f>
        <v>7</v>
      </c>
      <c r="AG7" s="9">
        <f>IF(VLOOKUP($B7,'Dames NET'!$B$6:$N$39,13,FALSE)="","",(VLOOKUP($B7,'Dames NET'!$B$6:$N$39,13,FALSE)))</f>
        <v>31</v>
      </c>
      <c r="AH7" s="152">
        <f t="shared" si="9"/>
        <v>38</v>
      </c>
      <c r="AI7" s="152">
        <f t="shared" si="10"/>
        <v>343</v>
      </c>
      <c r="AJ7" s="33">
        <f t="shared" si="11"/>
        <v>9</v>
      </c>
      <c r="AK7" s="33">
        <f>IF(AJ7&lt;8,0,+SMALL(($G7,$J7,$M7,$P7,$S7,$V7,$Y7,$AB7,$AE7,$AH7),1))</f>
        <v>21</v>
      </c>
      <c r="AL7" s="33">
        <f>IF(AJ7&lt;9,0,+SMALL(($G7,$J7,$M7,$P7,$S7,$V7,$Y7,$AB7,$AE7,$AH7),2))</f>
        <v>27</v>
      </c>
      <c r="AM7" s="33">
        <f>IF(AJ7&lt;10,0,+SMALL(($G7,$J7,$M7,$P7,$S7,$V7,$Y7,$AB7,$AE7,$AH7),3))</f>
        <v>0</v>
      </c>
      <c r="AN7" s="33">
        <f t="shared" si="12"/>
        <v>295</v>
      </c>
      <c r="AO7" s="9">
        <f t="shared" si="13"/>
        <v>2</v>
      </c>
    </row>
    <row r="8" spans="1:41">
      <c r="B8" s="128" t="s">
        <v>47</v>
      </c>
      <c r="C8" s="76"/>
      <c r="D8" s="131" t="s">
        <v>36</v>
      </c>
      <c r="E8" s="9">
        <f>IF(VLOOKUP($B8,'Dames BRUT'!$B$6:$E$39,4,FALSE)="","",(VLOOKUP($B8,'Dames BRUT'!$B$6:$E$39,4,FALSE)))</f>
        <v>7</v>
      </c>
      <c r="F8" s="9">
        <f>IF(VLOOKUP($B8,'Dames NET'!$B$6:E$39,4,FALSE)="","",(VLOOKUP($B8,'Dames NET'!$B$6:$E$39,4,FALSE)))</f>
        <v>26</v>
      </c>
      <c r="G8" s="152">
        <f t="shared" si="0"/>
        <v>33</v>
      </c>
      <c r="H8" s="9">
        <f>IF(VLOOKUP($B8,'Dames BRUT'!$B$6:$F$39,5,FALSE)="","",(VLOOKUP($B8,'Dames BRUT'!$B$6:$F$39,5,FALSE)))</f>
        <v>9</v>
      </c>
      <c r="I8" s="9">
        <f>IF(VLOOKUP($B8,'Dames NET'!$B$6:$F$39,5,FALSE)="","",(VLOOKUP($B8,'Dames NET'!$B$6:$F$39,5,FALSE)))</f>
        <v>32</v>
      </c>
      <c r="J8" s="152">
        <f t="shared" si="1"/>
        <v>41</v>
      </c>
      <c r="K8" s="9">
        <f>IF(VLOOKUP($B8,'Dames BRUT'!$B$6:$G$39,6,FALSE)="","",(VLOOKUP($B8,'Dames BRUT'!$B$6:$G$39,6,FALSE)))</f>
        <v>8</v>
      </c>
      <c r="L8" s="9">
        <f>IF(VLOOKUP($B8,'Dames NET'!$B$6:$G$39,6,FALSE)="","",(VLOOKUP($B8,'Dames NET'!$B$6:$G$39,6,FALSE)))</f>
        <v>33</v>
      </c>
      <c r="M8" s="152">
        <f t="shared" si="2"/>
        <v>41</v>
      </c>
      <c r="N8" s="9">
        <f>IF(VLOOKUP($B8,'Dames BRUT'!$B$6:$H$39,7,FALSE)="","",(VLOOKUP($B8,'Dames BRUT'!$B$6:$H$39,7,FALSE)))</f>
        <v>4</v>
      </c>
      <c r="O8" s="9">
        <f>IF(VLOOKUP($B8,'Dames NET'!$B$6:$H$39,7,FALSE)="","",(VLOOKUP($B8,'Dames NET'!$B$6:$H$39,7,FALSE)))</f>
        <v>26</v>
      </c>
      <c r="P8" s="152">
        <f t="shared" si="3"/>
        <v>30</v>
      </c>
      <c r="Q8" s="9" t="str">
        <f>IF(VLOOKUP($B8,'Dames BRUT'!$B$6:$I$39,8,FALSE)="","",(VLOOKUP($B8,'Dames BRUT'!$B$6:$I$39,8,FALSE)))</f>
        <v/>
      </c>
      <c r="R8" s="9" t="str">
        <f>IF(VLOOKUP($B8,'Dames NET'!$B$6:$I$39,8,FALSE)="","",(VLOOKUP($B8,'Dames NET'!$B$6:$I$39,8,FALSE)))</f>
        <v/>
      </c>
      <c r="S8" s="152" t="str">
        <f t="shared" si="4"/>
        <v/>
      </c>
      <c r="T8" s="9" t="str">
        <f>IF(VLOOKUP($B8,'Dames BRUT'!$B$6:$J$39,9,FALSE)="","",(VLOOKUP($B8,'Dames BRUT'!$B$6:$J$39,9,FALSE)))</f>
        <v/>
      </c>
      <c r="U8" s="9" t="str">
        <f>IF(VLOOKUP($B8,'Dames NET'!$B$6:$J$39,9,FALSE)="","",(VLOOKUP($B8,'Dames NET'!$B$6:$J$39,9,FALSE)))</f>
        <v/>
      </c>
      <c r="V8" s="152" t="str">
        <f t="shared" si="5"/>
        <v/>
      </c>
      <c r="W8" s="9">
        <f>IF(VLOOKUP($B8,'Dames BRUT'!$B$6:$K$39,10,FALSE)="","",(VLOOKUP($B8,'Dames BRUT'!$B$6:$K$39,10,FALSE)))</f>
        <v>9</v>
      </c>
      <c r="X8" s="9">
        <f>IF(VLOOKUP($B8,'Dames NET'!$B$6:$K$39,10,FALSE)="","",(VLOOKUP($B8,'Dames NET'!$B$6:$K$39,10,FALSE)))</f>
        <v>36</v>
      </c>
      <c r="Y8" s="152">
        <f t="shared" si="6"/>
        <v>45</v>
      </c>
      <c r="Z8" s="9">
        <f>IF(VLOOKUP($B8,'Dames BRUT'!$B$6:$L$39,11,FALSE)="","",(VLOOKUP($B8,'Dames BRUT'!$B$6:$L$39,11,FALSE)))</f>
        <v>6</v>
      </c>
      <c r="AA8" s="9">
        <f>IF(VLOOKUP($B8,'Dames NET'!$B$6:$L$39,11,FALSE)="","",(VLOOKUP($B8,'Dames NET'!$B$6:$L$39,11,FALSE)))</f>
        <v>28</v>
      </c>
      <c r="AB8" s="152">
        <f t="shared" si="7"/>
        <v>34</v>
      </c>
      <c r="AC8" s="9">
        <f>IF(VLOOKUP($B8,'Dames BRUT'!$B$6:$M$39,12,FALSE)="","",(VLOOKUP($B8,'Dames BRUT'!$B$6:$M$39,12,FALSE)))</f>
        <v>12</v>
      </c>
      <c r="AD8" s="9">
        <f>IF(VLOOKUP($B8,'Dames NET'!$B$6:$M$39,12,FALSE)="","",(VLOOKUP($B8,'Dames NET'!$B$6:$M$39,12,FALSE)))</f>
        <v>32</v>
      </c>
      <c r="AE8" s="152">
        <f t="shared" si="8"/>
        <v>44</v>
      </c>
      <c r="AF8" s="9">
        <f>IF(VLOOKUP($B8,'Dames BRUT'!$B$6:$N$39,13,FALSE)="","",(VLOOKUP($B8,'Dames BRUT'!$B$6:$N$39,13,FALSE)))</f>
        <v>8</v>
      </c>
      <c r="AG8" s="9">
        <f>IF(VLOOKUP($B8,'Dames NET'!$B$6:$N$39,13,FALSE)="","",(VLOOKUP($B8,'Dames NET'!$B$6:$N$39,13,FALSE)))</f>
        <v>37</v>
      </c>
      <c r="AH8" s="152">
        <f t="shared" si="9"/>
        <v>45</v>
      </c>
      <c r="AI8" s="152">
        <f t="shared" si="10"/>
        <v>313</v>
      </c>
      <c r="AJ8" s="33">
        <f t="shared" si="11"/>
        <v>8</v>
      </c>
      <c r="AK8" s="33">
        <f>IF(AJ8&lt;8,0,+SMALL(($G8,$J8,$M8,$P8,$S8,$V8,$Y8,$AB8,$AE8,$AH8),1))</f>
        <v>30</v>
      </c>
      <c r="AL8" s="33">
        <f>IF(AJ8&lt;9,0,+SMALL(($G8,$J8,$M8,$P8,$S8,$V8,$Y8,$AB8,$AE8,$AH8),2))</f>
        <v>0</v>
      </c>
      <c r="AM8" s="33">
        <f>IF(AJ8&lt;10,0,+SMALL(($G8,$J8,$M8,$P8,$S8,$V8,$Y8,$AB8,$AE8,$AH8),3))</f>
        <v>0</v>
      </c>
      <c r="AN8" s="33">
        <f t="shared" si="12"/>
        <v>283</v>
      </c>
      <c r="AO8" s="9">
        <f t="shared" si="13"/>
        <v>3</v>
      </c>
    </row>
    <row r="9" spans="1:41">
      <c r="B9" s="128" t="s">
        <v>175</v>
      </c>
      <c r="C9" s="76"/>
      <c r="D9" s="135" t="s">
        <v>26</v>
      </c>
      <c r="E9" s="9" t="str">
        <f>IF(VLOOKUP($B9,'Dames BRUT'!$B$6:$E$39,4,FALSE)="","",(VLOOKUP($B9,'Dames BRUT'!$B$6:$E$39,4,FALSE)))</f>
        <v/>
      </c>
      <c r="F9" s="9" t="str">
        <f>IF(VLOOKUP($B9,'Dames NET'!$B$6:E$39,4,FALSE)="","",(VLOOKUP($B9,'Dames NET'!$B$6:$E$39,4,FALSE)))</f>
        <v/>
      </c>
      <c r="G9" s="152" t="str">
        <f t="shared" si="0"/>
        <v/>
      </c>
      <c r="H9" s="9">
        <f>IF(VLOOKUP($B9,'Dames BRUT'!$B$6:$F$39,5,FALSE)="","",(VLOOKUP($B9,'Dames BRUT'!$B$6:$F$39,5,FALSE)))</f>
        <v>18</v>
      </c>
      <c r="I9" s="9">
        <f>IF(VLOOKUP($B9,'Dames NET'!$B$6:$F$39,5,FALSE)="","",(VLOOKUP($B9,'Dames NET'!$B$6:$F$39,5,FALSE)))</f>
        <v>37</v>
      </c>
      <c r="J9" s="152">
        <f t="shared" si="1"/>
        <v>55</v>
      </c>
      <c r="K9" s="9" t="str">
        <f>IF(VLOOKUP($B9,'Dames BRUT'!$B$6:$G$39,6,FALSE)="","",(VLOOKUP($B9,'Dames BRUT'!$B$6:$G$39,6,FALSE)))</f>
        <v/>
      </c>
      <c r="L9" s="9" t="str">
        <f>IF(VLOOKUP($B9,'Dames NET'!$B$6:$G$39,6,FALSE)="","",(VLOOKUP($B9,'Dames NET'!$B$6:$G$39,6,FALSE)))</f>
        <v/>
      </c>
      <c r="M9" s="152" t="str">
        <f t="shared" si="2"/>
        <v/>
      </c>
      <c r="N9" s="9" t="str">
        <f>IF(VLOOKUP($B9,'Dames BRUT'!$B$6:$H$39,7,FALSE)="","",(VLOOKUP($B9,'Dames BRUT'!$B$6:$H$39,7,FALSE)))</f>
        <v/>
      </c>
      <c r="O9" s="9" t="str">
        <f>IF(VLOOKUP($B9,'Dames NET'!$B$6:$H$39,7,FALSE)="","",(VLOOKUP($B9,'Dames NET'!$B$6:$H$39,7,FALSE)))</f>
        <v/>
      </c>
      <c r="P9" s="152" t="str">
        <f t="shared" si="3"/>
        <v/>
      </c>
      <c r="Q9" s="9">
        <f>IF(VLOOKUP($B9,'Dames BRUT'!$B$6:$I$39,8,FALSE)="","",(VLOOKUP($B9,'Dames BRUT'!$B$6:$I$39,8,FALSE)))</f>
        <v>17</v>
      </c>
      <c r="R9" s="9">
        <f>IF(VLOOKUP($B9,'Dames NET'!$B$6:$I$39,8,FALSE)="","",(VLOOKUP($B9,'Dames NET'!$B$6:$I$39,8,FALSE)))</f>
        <v>37</v>
      </c>
      <c r="S9" s="152">
        <f t="shared" si="4"/>
        <v>54</v>
      </c>
      <c r="T9" s="9" t="str">
        <f>IF(VLOOKUP($B9,'Dames BRUT'!$B$6:$J$39,9,FALSE)="","",(VLOOKUP($B9,'Dames BRUT'!$B$6:$J$39,9,FALSE)))</f>
        <v/>
      </c>
      <c r="U9" s="9" t="str">
        <f>IF(VLOOKUP($B9,'Dames NET'!$B$6:$J$39,9,FALSE)="","",(VLOOKUP($B9,'Dames NET'!$B$6:$J$39,9,FALSE)))</f>
        <v/>
      </c>
      <c r="V9" s="152" t="str">
        <f t="shared" si="5"/>
        <v/>
      </c>
      <c r="W9" s="9" t="str">
        <f>IF(VLOOKUP($B9,'Dames BRUT'!$B$6:$K$39,10,FALSE)="","",(VLOOKUP($B9,'Dames BRUT'!$B$6:$K$39,10,FALSE)))</f>
        <v/>
      </c>
      <c r="X9" s="9" t="str">
        <f>IF(VLOOKUP($B9,'Dames NET'!$B$6:$K$39,10,FALSE)="","",(VLOOKUP($B9,'Dames NET'!$B$6:$K$39,10,FALSE)))</f>
        <v/>
      </c>
      <c r="Y9" s="152" t="str">
        <f t="shared" si="6"/>
        <v/>
      </c>
      <c r="Z9" s="9">
        <f>IF(VLOOKUP($B9,'Dames BRUT'!$B$6:$L$39,11,FALSE)="","",(VLOOKUP($B9,'Dames BRUT'!$B$6:$L$39,11,FALSE)))</f>
        <v>15</v>
      </c>
      <c r="AA9" s="9">
        <f>IF(VLOOKUP($B9,'Dames NET'!$B$6:$L$39,11,FALSE)="","",(VLOOKUP($B9,'Dames NET'!$B$6:$L$39,11,FALSE)))</f>
        <v>33</v>
      </c>
      <c r="AB9" s="152">
        <f t="shared" si="7"/>
        <v>48</v>
      </c>
      <c r="AC9" s="9">
        <f>IF(VLOOKUP($B9,'Dames BRUT'!$B$6:$M$39,12,FALSE)="","",(VLOOKUP($B9,'Dames BRUT'!$B$6:$M$39,12,FALSE)))</f>
        <v>15</v>
      </c>
      <c r="AD9" s="9">
        <f>IF(VLOOKUP($B9,'Dames NET'!$B$6:$M$39,12,FALSE)="","",(VLOOKUP($B9,'Dames NET'!$B$6:$M$39,12,FALSE)))</f>
        <v>32</v>
      </c>
      <c r="AE9" s="152">
        <f t="shared" si="8"/>
        <v>47</v>
      </c>
      <c r="AF9" s="9">
        <f>IF(VLOOKUP($B9,'Dames BRUT'!$B$6:$N$39,13,FALSE)="","",(VLOOKUP($B9,'Dames BRUT'!$B$6:$N$39,13,FALSE)))</f>
        <v>16</v>
      </c>
      <c r="AG9" s="9">
        <f>IF(VLOOKUP($B9,'Dames NET'!$B$6:$N$39,13,FALSE)="","",(VLOOKUP($B9,'Dames NET'!$B$6:$N$39,13,FALSE)))</f>
        <v>34</v>
      </c>
      <c r="AH9" s="152">
        <f t="shared" si="9"/>
        <v>50</v>
      </c>
      <c r="AI9" s="152">
        <f t="shared" si="10"/>
        <v>254</v>
      </c>
      <c r="AJ9" s="33">
        <f t="shared" si="11"/>
        <v>5</v>
      </c>
      <c r="AK9" s="33">
        <f>IF(AJ9&lt;8,0,+SMALL(($G9,$J9,$M9,$P9,$S9,$V9,$Y9,$AB9,$AE9,$AH9),1))</f>
        <v>0</v>
      </c>
      <c r="AL9" s="33">
        <f>IF(AJ9&lt;9,0,+SMALL(($G9,$J9,$M9,$P9,$S9,$V9,$Y9,$AB9,$AE9,$AH9),2))</f>
        <v>0</v>
      </c>
      <c r="AM9" s="33">
        <f>IF(AJ9&lt;10,0,+SMALL(($G9,$J9,$M9,$P9,$S9,$V9,$Y9,$AB9,$AE9,$AH9),3))</f>
        <v>0</v>
      </c>
      <c r="AN9" s="33">
        <f t="shared" si="12"/>
        <v>254</v>
      </c>
      <c r="AO9" s="9">
        <f t="shared" si="13"/>
        <v>4</v>
      </c>
    </row>
    <row r="10" spans="1:41">
      <c r="B10" s="128" t="s">
        <v>78</v>
      </c>
      <c r="C10" s="76"/>
      <c r="D10" s="135" t="s">
        <v>26</v>
      </c>
      <c r="E10" s="9">
        <f>IF(VLOOKUP($B10,'Dames BRUT'!$B$6:$E$39,4,FALSE)="","",(VLOOKUP($B10,'Dames BRUT'!$B$6:$E$39,4,FALSE)))</f>
        <v>11</v>
      </c>
      <c r="F10" s="9">
        <f>IF(VLOOKUP($B10,'Dames NET'!$B$6:E$39,4,FALSE)="","",(VLOOKUP($B10,'Dames NET'!$B$6:$E$39,4,FALSE)))</f>
        <v>26</v>
      </c>
      <c r="G10" s="152">
        <f t="shared" si="0"/>
        <v>37</v>
      </c>
      <c r="H10" s="9">
        <f>IF(VLOOKUP($B10,'Dames BRUT'!$B$6:$F$39,5,FALSE)="","",(VLOOKUP($B10,'Dames BRUT'!$B$6:$F$39,5,FALSE)))</f>
        <v>8</v>
      </c>
      <c r="I10" s="9">
        <f>IF(VLOOKUP($B10,'Dames NET'!$B$6:$F$39,5,FALSE)="","",(VLOOKUP($B10,'Dames NET'!$B$6:$F$39,5,FALSE)))</f>
        <v>27</v>
      </c>
      <c r="J10" s="152">
        <f t="shared" si="1"/>
        <v>35</v>
      </c>
      <c r="K10" s="9" t="str">
        <f>IF(VLOOKUP($B10,'Dames BRUT'!$B$6:$G$39,6,FALSE)="","",(VLOOKUP($B10,'Dames BRUT'!$B$6:$G$39,6,FALSE)))</f>
        <v/>
      </c>
      <c r="L10" s="9" t="str">
        <f>IF(VLOOKUP($B10,'Dames NET'!$B$6:$G$39,6,FALSE)="","",(VLOOKUP($B10,'Dames NET'!$B$6:$G$39,6,FALSE)))</f>
        <v/>
      </c>
      <c r="M10" s="152" t="str">
        <f t="shared" si="2"/>
        <v/>
      </c>
      <c r="N10" s="9">
        <f>IF(VLOOKUP($B10,'Dames BRUT'!$B$6:$H$39,7,FALSE)="","",(VLOOKUP($B10,'Dames BRUT'!$B$6:$H$39,7,FALSE)))</f>
        <v>0</v>
      </c>
      <c r="O10" s="9">
        <f>IF(VLOOKUP($B10,'Dames NET'!$B$6:$H$39,7,FALSE)="","",(VLOOKUP($B10,'Dames NET'!$B$6:$H$39,7,FALSE)))</f>
        <v>0</v>
      </c>
      <c r="P10" s="152">
        <f t="shared" si="3"/>
        <v>0</v>
      </c>
      <c r="Q10" s="9">
        <f>IF(VLOOKUP($B10,'Dames BRUT'!$B$6:$I$39,8,FALSE)="","",(VLOOKUP($B10,'Dames BRUT'!$B$6:$I$39,8,FALSE)))</f>
        <v>19</v>
      </c>
      <c r="R10" s="9">
        <f>IF(VLOOKUP($B10,'Dames NET'!$B$6:$I$39,8,FALSE)="","",(VLOOKUP($B10,'Dames NET'!$B$6:$I$39,8,FALSE)))</f>
        <v>36</v>
      </c>
      <c r="S10" s="152">
        <f t="shared" si="4"/>
        <v>55</v>
      </c>
      <c r="T10" s="9" t="str">
        <f>IF(VLOOKUP($B10,'Dames BRUT'!$B$6:$J$39,9,FALSE)="","",(VLOOKUP($B10,'Dames BRUT'!$B$6:$J$39,9,FALSE)))</f>
        <v/>
      </c>
      <c r="U10" s="9" t="str">
        <f>IF(VLOOKUP($B10,'Dames NET'!$B$6:$J$39,9,FALSE)="","",(VLOOKUP($B10,'Dames NET'!$B$6:$J$39,9,FALSE)))</f>
        <v/>
      </c>
      <c r="V10" s="152" t="str">
        <f t="shared" si="5"/>
        <v/>
      </c>
      <c r="W10" s="9" t="str">
        <f>IF(VLOOKUP($B10,'Dames BRUT'!$B$6:$K$39,10,FALSE)="","",(VLOOKUP($B10,'Dames BRUT'!$B$6:$K$39,10,FALSE)))</f>
        <v/>
      </c>
      <c r="X10" s="9" t="str">
        <f>IF(VLOOKUP($B10,'Dames NET'!$B$6:$K$39,10,FALSE)="","",(VLOOKUP($B10,'Dames NET'!$B$6:$K$39,10,FALSE)))</f>
        <v/>
      </c>
      <c r="Y10" s="152" t="str">
        <f t="shared" si="6"/>
        <v/>
      </c>
      <c r="Z10" s="9">
        <f>IF(VLOOKUP($B10,'Dames BRUT'!$B$6:$L$39,11,FALSE)="","",(VLOOKUP($B10,'Dames BRUT'!$B$6:$L$39,11,FALSE)))</f>
        <v>9</v>
      </c>
      <c r="AA10" s="9">
        <f>IF(VLOOKUP($B10,'Dames NET'!$B$6:$L$39,11,FALSE)="","",(VLOOKUP($B10,'Dames NET'!$B$6:$L$39,11,FALSE)))</f>
        <v>25</v>
      </c>
      <c r="AB10" s="152">
        <f t="shared" si="7"/>
        <v>34</v>
      </c>
      <c r="AC10" s="9">
        <f>IF(VLOOKUP($B10,'Dames BRUT'!$B$6:$M$39,12,FALSE)="","",(VLOOKUP($B10,'Dames BRUT'!$B$6:$M$39,12,FALSE)))</f>
        <v>15</v>
      </c>
      <c r="AD10" s="9">
        <f>IF(VLOOKUP($B10,'Dames NET'!$B$6:$M$39,12,FALSE)="","",(VLOOKUP($B10,'Dames NET'!$B$6:$M$39,12,FALSE)))</f>
        <v>29</v>
      </c>
      <c r="AE10" s="152">
        <f t="shared" si="8"/>
        <v>44</v>
      </c>
      <c r="AF10" s="9">
        <f>IF(VLOOKUP($B10,'Dames BRUT'!$B$6:$N$39,13,FALSE)="","",(VLOOKUP($B10,'Dames BRUT'!$B$6:$N$39,13,FALSE)))</f>
        <v>12</v>
      </c>
      <c r="AG10" s="9">
        <f>IF(VLOOKUP($B10,'Dames NET'!$B$6:$N$39,13,FALSE)="","",(VLOOKUP($B10,'Dames NET'!$B$6:$N$39,13,FALSE)))</f>
        <v>29</v>
      </c>
      <c r="AH10" s="152">
        <f t="shared" si="9"/>
        <v>41</v>
      </c>
      <c r="AI10" s="152">
        <f t="shared" si="10"/>
        <v>246</v>
      </c>
      <c r="AJ10" s="33">
        <f t="shared" si="11"/>
        <v>7</v>
      </c>
      <c r="AK10" s="33">
        <f>IF(AJ10&lt;8,0,+SMALL(($G10,$J10,$M10,$P10,$S10,$V10,$Y10,$AB10,$AE10,$AH10),1))</f>
        <v>0</v>
      </c>
      <c r="AL10" s="33">
        <f>IF(AJ10&lt;9,0,+SMALL(($G10,$J10,$M10,$P10,$S10,$V10,$Y10,$AB10,$AE10,$AH10),2))</f>
        <v>0</v>
      </c>
      <c r="AM10" s="33">
        <f>IF(AJ10&lt;10,0,+SMALL(($G10,$J10,$M10,$P10,$S10,$V10,$Y10,$AB10,$AE10,$AH10),3))</f>
        <v>0</v>
      </c>
      <c r="AN10" s="33">
        <f t="shared" si="12"/>
        <v>246</v>
      </c>
      <c r="AO10" s="9">
        <f t="shared" si="13"/>
        <v>5</v>
      </c>
    </row>
    <row r="11" spans="1:41">
      <c r="B11" s="128" t="s">
        <v>67</v>
      </c>
      <c r="C11" s="76"/>
      <c r="D11" s="131" t="s">
        <v>36</v>
      </c>
      <c r="E11" s="9">
        <f>IF(VLOOKUP($B11,'Dames BRUT'!$B$6:$E$39,4,FALSE)="","",(VLOOKUP($B11,'Dames BRUT'!$B$6:$E$39,4,FALSE)))</f>
        <v>13</v>
      </c>
      <c r="F11" s="9">
        <f>IF(VLOOKUP($B11,'Dames NET'!$B$6:E$39,4,FALSE)="","",(VLOOKUP($B11,'Dames NET'!$B$6:$E$39,4,FALSE)))</f>
        <v>31</v>
      </c>
      <c r="G11" s="152">
        <f t="shared" si="0"/>
        <v>44</v>
      </c>
      <c r="H11" s="9">
        <f>IF(VLOOKUP($B11,'Dames BRUT'!$B$6:$F$39,5,FALSE)="","",(VLOOKUP($B11,'Dames BRUT'!$B$6:$F$39,5,FALSE)))</f>
        <v>10</v>
      </c>
      <c r="I11" s="9">
        <f>IF(VLOOKUP($B11,'Dames NET'!$B$6:$F$39,5,FALSE)="","",(VLOOKUP($B11,'Dames NET'!$B$6:$F$39,5,FALSE)))</f>
        <v>28</v>
      </c>
      <c r="J11" s="152">
        <f t="shared" si="1"/>
        <v>38</v>
      </c>
      <c r="K11" s="9">
        <f>IF(VLOOKUP($B11,'Dames BRUT'!$B$6:$G$39,6,FALSE)="","",(VLOOKUP($B11,'Dames BRUT'!$B$6:$G$39,6,FALSE)))</f>
        <v>11</v>
      </c>
      <c r="L11" s="9">
        <f>IF(VLOOKUP($B11,'Dames NET'!$B$6:$G$39,6,FALSE)="","",(VLOOKUP($B11,'Dames NET'!$B$6:$G$39,6,FALSE)))</f>
        <v>31</v>
      </c>
      <c r="M11" s="152">
        <f t="shared" si="2"/>
        <v>42</v>
      </c>
      <c r="N11" s="9">
        <f>IF(VLOOKUP($B11,'Dames BRUT'!$B$6:$H$39,7,FALSE)="","",(VLOOKUP($B11,'Dames BRUT'!$B$6:$H$39,7,FALSE)))</f>
        <v>12</v>
      </c>
      <c r="O11" s="9">
        <f>IF(VLOOKUP($B11,'Dames NET'!$B$6:$H$39,7,FALSE)="","",(VLOOKUP($B11,'Dames NET'!$B$6:$H$39,7,FALSE)))</f>
        <v>27</v>
      </c>
      <c r="P11" s="152">
        <f t="shared" si="3"/>
        <v>39</v>
      </c>
      <c r="Q11" s="9">
        <f>IF(VLOOKUP($B11,'Dames BRUT'!$B$6:$I$39,8,FALSE)="","",(VLOOKUP($B11,'Dames BRUT'!$B$6:$I$39,8,FALSE)))</f>
        <v>15</v>
      </c>
      <c r="R11" s="9">
        <f>IF(VLOOKUP($B11,'Dames NET'!$B$6:$I$39,8,FALSE)="","",(VLOOKUP($B11,'Dames NET'!$B$6:$I$39,8,FALSE)))</f>
        <v>34</v>
      </c>
      <c r="S11" s="152">
        <f t="shared" si="4"/>
        <v>49</v>
      </c>
      <c r="T11" s="9" t="str">
        <f>IF(VLOOKUP($B11,'Dames BRUT'!$B$6:$J$39,9,FALSE)="","",(VLOOKUP($B11,'Dames BRUT'!$B$6:$J$39,9,FALSE)))</f>
        <v/>
      </c>
      <c r="U11" s="9" t="str">
        <f>IF(VLOOKUP($B11,'Dames NET'!$B$6:$J$39,9,FALSE)="","",(VLOOKUP($B11,'Dames NET'!$B$6:$J$39,9,FALSE)))</f>
        <v/>
      </c>
      <c r="V11" s="152" t="str">
        <f t="shared" si="5"/>
        <v/>
      </c>
      <c r="W11" s="9" t="str">
        <f>IF(VLOOKUP($B11,'Dames BRUT'!$B$6:$K$39,10,FALSE)="","",(VLOOKUP($B11,'Dames BRUT'!$B$6:$K$39,10,FALSE)))</f>
        <v/>
      </c>
      <c r="X11" s="9" t="str">
        <f>IF(VLOOKUP($B11,'Dames NET'!$B$6:$K$39,10,FALSE)="","",(VLOOKUP($B11,'Dames NET'!$B$6:$K$39,10,FALSE)))</f>
        <v/>
      </c>
      <c r="Y11" s="152" t="str">
        <f t="shared" si="6"/>
        <v/>
      </c>
      <c r="Z11" s="9" t="str">
        <f>IF(VLOOKUP($B11,'Dames BRUT'!$B$6:$L$39,11,FALSE)="","",(VLOOKUP($B11,'Dames BRUT'!$B$6:$L$39,11,FALSE)))</f>
        <v/>
      </c>
      <c r="AA11" s="9" t="str">
        <f>IF(VLOOKUP($B11,'Dames NET'!$B$6:$L$39,11,FALSE)="","",(VLOOKUP($B11,'Dames NET'!$B$6:$L$39,11,FALSE)))</f>
        <v/>
      </c>
      <c r="AB11" s="152" t="str">
        <f t="shared" si="7"/>
        <v/>
      </c>
      <c r="AC11" s="9" t="str">
        <f>IF(VLOOKUP($B11,'Dames BRUT'!$B$6:$M$39,12,FALSE)="","",(VLOOKUP($B11,'Dames BRUT'!$B$6:$M$39,12,FALSE)))</f>
        <v/>
      </c>
      <c r="AD11" s="9" t="str">
        <f>IF(VLOOKUP($B11,'Dames NET'!$B$6:$M$39,12,FALSE)="","",(VLOOKUP($B11,'Dames NET'!$B$6:$M$39,12,FALSE)))</f>
        <v/>
      </c>
      <c r="AE11" s="152" t="str">
        <f t="shared" si="8"/>
        <v/>
      </c>
      <c r="AF11" s="9" t="str">
        <f>IF(VLOOKUP($B11,'Dames BRUT'!$B$6:$N$39,13,FALSE)="","",(VLOOKUP($B11,'Dames BRUT'!$B$6:$N$39,13,FALSE)))</f>
        <v/>
      </c>
      <c r="AG11" s="9" t="str">
        <f>IF(VLOOKUP($B11,'Dames NET'!$B$6:$N$39,13,FALSE)="","",(VLOOKUP($B11,'Dames NET'!$B$6:$N$39,13,FALSE)))</f>
        <v/>
      </c>
      <c r="AH11" s="152" t="str">
        <f t="shared" si="9"/>
        <v/>
      </c>
      <c r="AI11" s="152">
        <f t="shared" si="10"/>
        <v>212</v>
      </c>
      <c r="AJ11" s="33">
        <f t="shared" si="11"/>
        <v>5</v>
      </c>
      <c r="AK11" s="33">
        <f>IF(AJ11&lt;8,0,+SMALL(($G11,$J11,$M11,$P11,$S11,$V11,$Y11,$AB11,$AE11,$AH11),1))</f>
        <v>0</v>
      </c>
      <c r="AL11" s="33">
        <f>IF(AJ11&lt;9,0,+SMALL(($G11,$J11,$M11,$P11,$S11,$V11,$Y11,$AB11,$AE11,$AH11),2))</f>
        <v>0</v>
      </c>
      <c r="AM11" s="33">
        <f>IF(AJ11&lt;10,0,+SMALL(($G11,$J11,$M11,$P11,$S11,$V11,$Y11,$AB11,$AE11,$AH11),3))</f>
        <v>0</v>
      </c>
      <c r="AN11" s="33">
        <f t="shared" si="12"/>
        <v>212</v>
      </c>
      <c r="AO11" s="9">
        <f t="shared" si="13"/>
        <v>6</v>
      </c>
    </row>
    <row r="12" spans="1:41">
      <c r="B12" s="128" t="s">
        <v>185</v>
      </c>
      <c r="C12" s="76"/>
      <c r="D12" s="129" t="s">
        <v>5</v>
      </c>
      <c r="E12" s="9" t="str">
        <f>IF(VLOOKUP($B12,'Dames BRUT'!$B$6:$E$39,4,FALSE)="","",(VLOOKUP($B12,'Dames BRUT'!$B$6:$E$39,4,FALSE)))</f>
        <v/>
      </c>
      <c r="F12" s="9" t="str">
        <f>IF(VLOOKUP($B12,'Dames NET'!$B$6:E$39,4,FALSE)="","",(VLOOKUP($B12,'Dames NET'!$B$6:$E$39,4,FALSE)))</f>
        <v/>
      </c>
      <c r="G12" s="152" t="str">
        <f t="shared" si="0"/>
        <v/>
      </c>
      <c r="H12" s="9" t="str">
        <f>IF(VLOOKUP($B12,'Dames BRUT'!$B$6:$F$39,5,FALSE)="","",(VLOOKUP($B12,'Dames BRUT'!$B$6:$F$39,5,FALSE)))</f>
        <v/>
      </c>
      <c r="I12" s="9" t="str">
        <f>IF(VLOOKUP($B12,'Dames NET'!$B$6:$F$39,5,FALSE)="","",(VLOOKUP($B12,'Dames NET'!$B$6:$F$39,5,FALSE)))</f>
        <v/>
      </c>
      <c r="J12" s="152" t="str">
        <f t="shared" si="1"/>
        <v/>
      </c>
      <c r="K12" s="9">
        <f>IF(VLOOKUP($B12,'Dames BRUT'!$B$6:$G$39,6,FALSE)="","",(VLOOKUP($B12,'Dames BRUT'!$B$6:$G$39,6,FALSE)))</f>
        <v>11</v>
      </c>
      <c r="L12" s="9">
        <f>IF(VLOOKUP($B12,'Dames NET'!$B$6:$G$39,6,FALSE)="","",(VLOOKUP($B12,'Dames NET'!$B$6:$G$39,6,FALSE)))</f>
        <v>34</v>
      </c>
      <c r="M12" s="152">
        <f t="shared" si="2"/>
        <v>45</v>
      </c>
      <c r="N12" s="9">
        <f>IF(VLOOKUP($B12,'Dames BRUT'!$B$6:$H$39,7,FALSE)="","",(VLOOKUP($B12,'Dames BRUT'!$B$6:$H$39,7,FALSE)))</f>
        <v>8</v>
      </c>
      <c r="O12" s="9">
        <f>IF(VLOOKUP($B12,'Dames NET'!$B$6:$H$39,7,FALSE)="","",(VLOOKUP($B12,'Dames NET'!$B$6:$H$39,7,FALSE)))</f>
        <v>32</v>
      </c>
      <c r="P12" s="152">
        <f t="shared" si="3"/>
        <v>40</v>
      </c>
      <c r="Q12" s="9" t="str">
        <f>IF(VLOOKUP($B12,'Dames BRUT'!$B$6:$I$39,8,FALSE)="","",(VLOOKUP($B12,'Dames BRUT'!$B$6:$I$39,8,FALSE)))</f>
        <v/>
      </c>
      <c r="R12" s="9" t="str">
        <f>IF(VLOOKUP($B12,'Dames NET'!$B$6:$I$39,8,FALSE)="","",(VLOOKUP($B12,'Dames NET'!$B$6:$I$39,8,FALSE)))</f>
        <v/>
      </c>
      <c r="S12" s="152" t="str">
        <f t="shared" si="4"/>
        <v/>
      </c>
      <c r="T12" s="9" t="str">
        <f>IF(VLOOKUP($B12,'Dames BRUT'!$B$6:$J$39,9,FALSE)="","",(VLOOKUP($B12,'Dames BRUT'!$B$6:$J$39,9,FALSE)))</f>
        <v/>
      </c>
      <c r="U12" s="9" t="str">
        <f>IF(VLOOKUP($B12,'Dames NET'!$B$6:$J$39,9,FALSE)="","",(VLOOKUP($B12,'Dames NET'!$B$6:$J$39,9,FALSE)))</f>
        <v/>
      </c>
      <c r="V12" s="152" t="str">
        <f t="shared" si="5"/>
        <v/>
      </c>
      <c r="W12" s="9">
        <f>IF(VLOOKUP($B12,'Dames BRUT'!$B$6:$K$39,10,FALSE)="","",(VLOOKUP($B12,'Dames BRUT'!$B$6:$K$39,10,FALSE)))</f>
        <v>10</v>
      </c>
      <c r="X12" s="9">
        <f>IF(VLOOKUP($B12,'Dames NET'!$B$6:$K$39,10,FALSE)="","",(VLOOKUP($B12,'Dames NET'!$B$6:$K$39,10,FALSE)))</f>
        <v>30</v>
      </c>
      <c r="Y12" s="152">
        <f t="shared" si="6"/>
        <v>40</v>
      </c>
      <c r="Z12" s="9">
        <f>IF(VLOOKUP($B12,'Dames BRUT'!$B$6:$L$39,11,FALSE)="","",(VLOOKUP($B12,'Dames BRUT'!$B$6:$L$39,11,FALSE)))</f>
        <v>12</v>
      </c>
      <c r="AA12" s="9">
        <f>IF(VLOOKUP($B12,'Dames NET'!$B$6:$L$39,11,FALSE)="","",(VLOOKUP($B12,'Dames NET'!$B$6:$L$39,11,FALSE)))</f>
        <v>34</v>
      </c>
      <c r="AB12" s="152">
        <f t="shared" si="7"/>
        <v>46</v>
      </c>
      <c r="AC12" s="9" t="str">
        <f>IF(VLOOKUP($B12,'Dames BRUT'!$B$6:$M$39,12,FALSE)="","",(VLOOKUP($B12,'Dames BRUT'!$B$6:$M$39,12,FALSE)))</f>
        <v/>
      </c>
      <c r="AD12" s="9" t="str">
        <f>IF(VLOOKUP($B12,'Dames NET'!$B$6:$M$39,12,FALSE)="","",(VLOOKUP($B12,'Dames NET'!$B$6:$M$39,12,FALSE)))</f>
        <v/>
      </c>
      <c r="AE12" s="152" t="str">
        <f t="shared" si="8"/>
        <v/>
      </c>
      <c r="AF12" s="9">
        <f>IF(VLOOKUP($B12,'Dames BRUT'!$B$6:$N$39,13,FALSE)="","",(VLOOKUP($B12,'Dames BRUT'!$B$6:$N$39,13,FALSE)))</f>
        <v>10</v>
      </c>
      <c r="AG12" s="9">
        <f>IF(VLOOKUP($B12,'Dames NET'!$B$6:$N$39,13,FALSE)="","",(VLOOKUP($B12,'Dames NET'!$B$6:$N$39,13,FALSE)))</f>
        <v>29</v>
      </c>
      <c r="AH12" s="152">
        <f t="shared" si="9"/>
        <v>39</v>
      </c>
      <c r="AI12" s="152">
        <f t="shared" si="10"/>
        <v>210</v>
      </c>
      <c r="AJ12" s="33">
        <f t="shared" si="11"/>
        <v>5</v>
      </c>
      <c r="AK12" s="33">
        <f>IF(AJ12&lt;8,0,+SMALL(($G12,$J12,$M12,$P12,$S12,$V12,$Y12,$AB12,$AE12,$AH12),1))</f>
        <v>0</v>
      </c>
      <c r="AL12" s="33">
        <f>IF(AJ12&lt;9,0,+SMALL(($G12,$J12,$M12,$P12,$S12,$V12,$Y12,$AB12,$AE12,$AH12),2))</f>
        <v>0</v>
      </c>
      <c r="AM12" s="33">
        <f>IF(AJ12&lt;10,0,+SMALL(($G12,$J12,$M12,$P12,$S12,$V12,$Y12,$AB12,$AE12,$AH12),3))</f>
        <v>0</v>
      </c>
      <c r="AN12" s="33">
        <f t="shared" si="12"/>
        <v>210</v>
      </c>
      <c r="AO12" s="9">
        <f t="shared" si="13"/>
        <v>7</v>
      </c>
    </row>
    <row r="13" spans="1:41">
      <c r="B13" s="128" t="s">
        <v>50</v>
      </c>
      <c r="C13" s="76"/>
      <c r="D13" s="129" t="s">
        <v>5</v>
      </c>
      <c r="E13" s="9">
        <f>IF(VLOOKUP($B13,'Dames BRUT'!$B$6:$E$39,4,FALSE)="","",(VLOOKUP($B13,'Dames BRUT'!$B$6:$E$39,4,FALSE)))</f>
        <v>0</v>
      </c>
      <c r="F13" s="9">
        <f>IF(VLOOKUP($B13,'Dames NET'!$B$6:E$39,4,FALSE)="","",(VLOOKUP($B13,'Dames NET'!$B$6:$E$39,4,FALSE)))</f>
        <v>0</v>
      </c>
      <c r="G13" s="152">
        <f t="shared" si="0"/>
        <v>0</v>
      </c>
      <c r="H13" s="9">
        <f>IF(VLOOKUP($B13,'Dames BRUT'!$B$6:$F$39,5,FALSE)="","",(VLOOKUP($B13,'Dames BRUT'!$B$6:$F$39,5,FALSE)))</f>
        <v>2</v>
      </c>
      <c r="I13" s="9">
        <f>IF(VLOOKUP($B13,'Dames NET'!$B$6:$F$39,5,FALSE)="","",(VLOOKUP($B13,'Dames NET'!$B$6:$F$39,5,FALSE)))</f>
        <v>27</v>
      </c>
      <c r="J13" s="152">
        <f t="shared" si="1"/>
        <v>29</v>
      </c>
      <c r="K13" s="9">
        <f>IF(VLOOKUP($B13,'Dames BRUT'!$B$6:$G$39,6,FALSE)="","",(VLOOKUP($B13,'Dames BRUT'!$B$6:$G$39,6,FALSE)))</f>
        <v>2</v>
      </c>
      <c r="L13" s="9">
        <f>IF(VLOOKUP($B13,'Dames NET'!$B$6:$G$39,6,FALSE)="","",(VLOOKUP($B13,'Dames NET'!$B$6:$G$39,6,FALSE)))</f>
        <v>31</v>
      </c>
      <c r="M13" s="152">
        <f t="shared" si="2"/>
        <v>33</v>
      </c>
      <c r="N13" s="9">
        <f>IF(VLOOKUP($B13,'Dames BRUT'!$B$6:$H$39,7,FALSE)="","",(VLOOKUP($B13,'Dames BRUT'!$B$6:$H$39,7,FALSE)))</f>
        <v>2</v>
      </c>
      <c r="O13" s="9">
        <f>IF(VLOOKUP($B13,'Dames NET'!$B$6:$H$39,7,FALSE)="","",(VLOOKUP($B13,'Dames NET'!$B$6:$H$39,7,FALSE)))</f>
        <v>16</v>
      </c>
      <c r="P13" s="152">
        <f t="shared" si="3"/>
        <v>18</v>
      </c>
      <c r="Q13" s="9">
        <f>IF(VLOOKUP($B13,'Dames BRUT'!$B$6:$I$39,8,FALSE)="","",(VLOOKUP($B13,'Dames BRUT'!$B$6:$I$39,8,FALSE)))</f>
        <v>8</v>
      </c>
      <c r="R13" s="9">
        <f>IF(VLOOKUP($B13,'Dames NET'!$B$6:$I$39,8,FALSE)="","",(VLOOKUP($B13,'Dames NET'!$B$6:$I$39,8,FALSE)))</f>
        <v>31</v>
      </c>
      <c r="S13" s="152">
        <f t="shared" si="4"/>
        <v>39</v>
      </c>
      <c r="T13" s="9">
        <f>IF(VLOOKUP($B13,'Dames BRUT'!$B$6:$J$39,9,FALSE)="","",(VLOOKUP($B13,'Dames BRUT'!$B$6:$J$39,9,FALSE)))</f>
        <v>0</v>
      </c>
      <c r="U13" s="9">
        <f>IF(VLOOKUP($B13,'Dames NET'!$B$6:$J$39,9,FALSE)="","",(VLOOKUP($B13,'Dames NET'!$B$6:$J$39,9,FALSE)))</f>
        <v>11</v>
      </c>
      <c r="V13" s="152">
        <f t="shared" si="5"/>
        <v>11</v>
      </c>
      <c r="W13" s="9" t="str">
        <f>IF(VLOOKUP($B13,'Dames BRUT'!$B$6:$K$39,10,FALSE)="","",(VLOOKUP($B13,'Dames BRUT'!$B$6:$K$39,10,FALSE)))</f>
        <v/>
      </c>
      <c r="X13" s="9" t="str">
        <f>IF(VLOOKUP($B13,'Dames NET'!$B$6:$K$39,10,FALSE)="","",(VLOOKUP($B13,'Dames NET'!$B$6:$K$39,10,FALSE)))</f>
        <v/>
      </c>
      <c r="Y13" s="152" t="str">
        <f t="shared" si="6"/>
        <v/>
      </c>
      <c r="Z13" s="9">
        <f>IF(VLOOKUP($B13,'Dames BRUT'!$B$6:$L$39,11,FALSE)="","",(VLOOKUP($B13,'Dames BRUT'!$B$6:$L$39,11,FALSE)))</f>
        <v>6</v>
      </c>
      <c r="AA13" s="9">
        <f>IF(VLOOKUP($B13,'Dames NET'!$B$6:$L$39,11,FALSE)="","",(VLOOKUP($B13,'Dames NET'!$B$6:$L$39,11,FALSE)))</f>
        <v>39</v>
      </c>
      <c r="AB13" s="152">
        <f t="shared" si="7"/>
        <v>45</v>
      </c>
      <c r="AC13" s="9">
        <f>IF(VLOOKUP($B13,'Dames BRUT'!$B$6:$M$39,12,FALSE)="","",(VLOOKUP($B13,'Dames BRUT'!$B$6:$M$39,12,FALSE)))</f>
        <v>4</v>
      </c>
      <c r="AD13" s="9">
        <f>IF(VLOOKUP($B13,'Dames NET'!$B$6:$M$39,12,FALSE)="","",(VLOOKUP($B13,'Dames NET'!$B$6:$M$39,12,FALSE)))</f>
        <v>25</v>
      </c>
      <c r="AE13" s="152">
        <f t="shared" si="8"/>
        <v>29</v>
      </c>
      <c r="AF13" s="9" t="str">
        <f>IF(VLOOKUP($B13,'Dames BRUT'!$B$6:$N$39,13,FALSE)="","",(VLOOKUP($B13,'Dames BRUT'!$B$6:$N$39,13,FALSE)))</f>
        <v/>
      </c>
      <c r="AG13" s="9" t="str">
        <f>IF(VLOOKUP($B13,'Dames NET'!$B$6:$N$39,13,FALSE)="","",(VLOOKUP($B13,'Dames NET'!$B$6:$N$39,13,FALSE)))</f>
        <v/>
      </c>
      <c r="AH13" s="152" t="str">
        <f t="shared" si="9"/>
        <v/>
      </c>
      <c r="AI13" s="152">
        <f t="shared" si="10"/>
        <v>204</v>
      </c>
      <c r="AJ13" s="33">
        <f t="shared" si="11"/>
        <v>8</v>
      </c>
      <c r="AK13" s="33">
        <f>IF(AJ13&lt;8,0,+SMALL(($G13,$J13,$M13,$P13,$S13,$V13,$Y13,$AB13,$AE13,$AH13),1))</f>
        <v>0</v>
      </c>
      <c r="AL13" s="33">
        <f>IF(AJ13&lt;9,0,+SMALL(($G13,$J13,$M13,$P13,$S13,$V13,$Y13,$AB13,$AE13,$AH13),2))</f>
        <v>0</v>
      </c>
      <c r="AM13" s="33">
        <f>IF(AJ13&lt;10,0,+SMALL(($G13,$J13,$M13,$P13,$S13,$V13,$Y13,$AB13,$AE13,$AH13),3))</f>
        <v>0</v>
      </c>
      <c r="AN13" s="33">
        <f t="shared" si="12"/>
        <v>204</v>
      </c>
      <c r="AO13" s="9">
        <f t="shared" si="13"/>
        <v>8</v>
      </c>
    </row>
    <row r="14" spans="1:41" s="15" customFormat="1">
      <c r="B14" s="128" t="s">
        <v>173</v>
      </c>
      <c r="C14" s="76"/>
      <c r="D14" s="130" t="s">
        <v>11</v>
      </c>
      <c r="E14" s="9" t="str">
        <f>IF(VLOOKUP($B14,'Dames BRUT'!$B$6:$E$39,4,FALSE)="","",(VLOOKUP($B14,'Dames BRUT'!$B$6:$E$39,4,FALSE)))</f>
        <v/>
      </c>
      <c r="F14" s="9" t="str">
        <f>IF(VLOOKUP($B14,'Dames NET'!$B$6:E$39,4,FALSE)="","",(VLOOKUP($B14,'Dames NET'!$B$6:$E$39,4,FALSE)))</f>
        <v/>
      </c>
      <c r="G14" s="152" t="str">
        <f t="shared" si="0"/>
        <v/>
      </c>
      <c r="H14" s="9">
        <f>IF(VLOOKUP($B14,'Dames BRUT'!$B$6:$F$39,5,FALSE)="","",(VLOOKUP($B14,'Dames BRUT'!$B$6:$F$39,5,FALSE)))</f>
        <v>10</v>
      </c>
      <c r="I14" s="9">
        <f>IF(VLOOKUP($B14,'Dames NET'!$B$6:$F$39,5,FALSE)="","",(VLOOKUP($B14,'Dames NET'!$B$6:$F$39,5,FALSE)))</f>
        <v>29</v>
      </c>
      <c r="J14" s="152">
        <f t="shared" si="1"/>
        <v>39</v>
      </c>
      <c r="K14" s="9" t="str">
        <f>IF(VLOOKUP($B14,'Dames BRUT'!$B$6:$G$39,6,FALSE)="","",(VLOOKUP($B14,'Dames BRUT'!$B$6:$G$39,6,FALSE)))</f>
        <v/>
      </c>
      <c r="L14" s="9" t="str">
        <f>IF(VLOOKUP($B14,'Dames NET'!$B$6:$G$39,6,FALSE)="","",(VLOOKUP($B14,'Dames NET'!$B$6:$G$39,6,FALSE)))</f>
        <v/>
      </c>
      <c r="M14" s="152" t="str">
        <f t="shared" si="2"/>
        <v/>
      </c>
      <c r="N14" s="9">
        <f>IF(VLOOKUP($B14,'Dames BRUT'!$B$6:$H$39,7,FALSE)="","",(VLOOKUP($B14,'Dames BRUT'!$B$6:$H$39,7,FALSE)))</f>
        <v>7</v>
      </c>
      <c r="O14" s="9">
        <f>IF(VLOOKUP($B14,'Dames NET'!$B$6:$H$39,7,FALSE)="","",(VLOOKUP($B14,'Dames NET'!$B$6:$H$39,7,FALSE)))</f>
        <v>29</v>
      </c>
      <c r="P14" s="152">
        <f t="shared" si="3"/>
        <v>36</v>
      </c>
      <c r="Q14" s="9">
        <f>IF(VLOOKUP($B14,'Dames BRUT'!$B$6:$I$39,8,FALSE)="","",(VLOOKUP($B14,'Dames BRUT'!$B$6:$I$39,8,FALSE)))</f>
        <v>10</v>
      </c>
      <c r="R14" s="9">
        <f>IF(VLOOKUP($B14,'Dames NET'!$B$6:$I$39,8,FALSE)="","",(VLOOKUP($B14,'Dames NET'!$B$6:$I$39,8,FALSE)))</f>
        <v>35</v>
      </c>
      <c r="S14" s="152">
        <f t="shared" si="4"/>
        <v>45</v>
      </c>
      <c r="T14" s="9">
        <f>IF(VLOOKUP($B14,'Dames BRUT'!$B$6:$J$39,9,FALSE)="","",(VLOOKUP($B14,'Dames BRUT'!$B$6:$J$39,9,FALSE)))</f>
        <v>7</v>
      </c>
      <c r="U14" s="9">
        <f>IF(VLOOKUP($B14,'Dames NET'!$B$6:$J$39,9,FALSE)="","",(VLOOKUP($B14,'Dames NET'!$B$6:$J$39,9,FALSE)))</f>
        <v>24</v>
      </c>
      <c r="V14" s="152">
        <f t="shared" si="5"/>
        <v>31</v>
      </c>
      <c r="W14" s="9" t="str">
        <f>IF(VLOOKUP($B14,'Dames BRUT'!$B$6:$K$39,10,FALSE)="","",(VLOOKUP($B14,'Dames BRUT'!$B$6:$K$39,10,FALSE)))</f>
        <v/>
      </c>
      <c r="X14" s="9" t="str">
        <f>IF(VLOOKUP($B14,'Dames NET'!$B$6:$K$39,10,FALSE)="","",(VLOOKUP($B14,'Dames NET'!$B$6:$K$39,10,FALSE)))</f>
        <v/>
      </c>
      <c r="Y14" s="152" t="str">
        <f t="shared" si="6"/>
        <v/>
      </c>
      <c r="Z14" s="9" t="str">
        <f>IF(VLOOKUP($B14,'Dames BRUT'!$B$6:$L$39,11,FALSE)="","",(VLOOKUP($B14,'Dames BRUT'!$B$6:$L$39,11,FALSE)))</f>
        <v/>
      </c>
      <c r="AA14" s="9" t="str">
        <f>IF(VLOOKUP($B14,'Dames NET'!$B$6:$L$39,11,FALSE)="","",(VLOOKUP($B14,'Dames NET'!$B$6:$L$39,11,FALSE)))</f>
        <v/>
      </c>
      <c r="AB14" s="152" t="str">
        <f t="shared" si="7"/>
        <v/>
      </c>
      <c r="AC14" s="9">
        <f>IF(VLOOKUP($B14,'Dames BRUT'!$B$6:$M$39,12,FALSE)="","",(VLOOKUP($B14,'Dames BRUT'!$B$6:$M$39,12,FALSE)))</f>
        <v>13</v>
      </c>
      <c r="AD14" s="9">
        <f>IF(VLOOKUP($B14,'Dames NET'!$B$6:$M$39,12,FALSE)="","",(VLOOKUP($B14,'Dames NET'!$B$6:$M$39,12,FALSE)))</f>
        <v>34</v>
      </c>
      <c r="AE14" s="152">
        <f t="shared" si="8"/>
        <v>47</v>
      </c>
      <c r="AF14" s="9" t="str">
        <f>IF(VLOOKUP($B14,'Dames BRUT'!$B$6:$N$39,13,FALSE)="","",(VLOOKUP($B14,'Dames BRUT'!$B$6:$N$39,13,FALSE)))</f>
        <v/>
      </c>
      <c r="AG14" s="9" t="str">
        <f>IF(VLOOKUP($B14,'Dames NET'!$B$6:$N$39,13,FALSE)="","",(VLOOKUP($B14,'Dames NET'!$B$6:$N$39,13,FALSE)))</f>
        <v/>
      </c>
      <c r="AH14" s="152" t="str">
        <f t="shared" si="9"/>
        <v/>
      </c>
      <c r="AI14" s="152">
        <f t="shared" si="10"/>
        <v>198</v>
      </c>
      <c r="AJ14" s="33">
        <f t="shared" si="11"/>
        <v>5</v>
      </c>
      <c r="AK14" s="33">
        <f>IF(AJ14&lt;8,0,+SMALL(($G14,$J14,$M14,$P14,$S14,$V14,$Y14,$AB14,$AE14,$AH14),1))</f>
        <v>0</v>
      </c>
      <c r="AL14" s="33">
        <f>IF(AJ14&lt;9,0,+SMALL(($G14,$J14,$M14,$P14,$S14,$V14,$Y14,$AB14,$AE14,$AH14),2))</f>
        <v>0</v>
      </c>
      <c r="AM14" s="33">
        <f>IF(AJ14&lt;10,0,+SMALL(($G14,$J14,$M14,$P14,$S14,$V14,$Y14,$AB14,$AE14,$AH14),3))</f>
        <v>0</v>
      </c>
      <c r="AN14" s="33">
        <f t="shared" si="12"/>
        <v>198</v>
      </c>
      <c r="AO14" s="9">
        <f t="shared" si="13"/>
        <v>9</v>
      </c>
    </row>
    <row r="15" spans="1:41">
      <c r="B15" s="128" t="s">
        <v>6</v>
      </c>
      <c r="C15" s="76"/>
      <c r="D15" s="129" t="s">
        <v>5</v>
      </c>
      <c r="E15" s="9">
        <f>IF(VLOOKUP($B15,'Dames BRUT'!$B$6:$E$39,4,FALSE)="","",(VLOOKUP($B15,'Dames BRUT'!$B$6:$E$39,4,FALSE)))</f>
        <v>3</v>
      </c>
      <c r="F15" s="9">
        <f>IF(VLOOKUP($B15,'Dames NET'!$B$6:E$39,4,FALSE)="","",(VLOOKUP($B15,'Dames NET'!$B$6:$E$39,4,FALSE)))</f>
        <v>24</v>
      </c>
      <c r="G15" s="152">
        <f t="shared" si="0"/>
        <v>27</v>
      </c>
      <c r="H15" s="9" t="str">
        <f>IF(VLOOKUP($B15,'Dames BRUT'!$B$6:$F$39,5,FALSE)="","",(VLOOKUP($B15,'Dames BRUT'!$B$6:$F$39,5,FALSE)))</f>
        <v/>
      </c>
      <c r="I15" s="9" t="str">
        <f>IF(VLOOKUP($B15,'Dames NET'!$B$6:$F$39,5,FALSE)="","",(VLOOKUP($B15,'Dames NET'!$B$6:$F$39,5,FALSE)))</f>
        <v/>
      </c>
      <c r="J15" s="152" t="str">
        <f t="shared" si="1"/>
        <v/>
      </c>
      <c r="K15" s="9">
        <f>IF(VLOOKUP($B15,'Dames BRUT'!$B$6:$G$39,6,FALSE)="","",(VLOOKUP($B15,'Dames BRUT'!$B$6:$G$39,6,FALSE)))</f>
        <v>3</v>
      </c>
      <c r="L15" s="9">
        <f>IF(VLOOKUP($B15,'Dames NET'!$B$6:$G$39,6,FALSE)="","",(VLOOKUP($B15,'Dames NET'!$B$6:$G$39,6,FALSE)))</f>
        <v>30</v>
      </c>
      <c r="M15" s="152">
        <f t="shared" si="2"/>
        <v>33</v>
      </c>
      <c r="N15" s="9" t="str">
        <f>IF(VLOOKUP($B15,'Dames BRUT'!$B$6:$H$39,7,FALSE)="","",(VLOOKUP($B15,'Dames BRUT'!$B$6:$H$39,7,FALSE)))</f>
        <v/>
      </c>
      <c r="O15" s="9" t="str">
        <f>IF(VLOOKUP($B15,'Dames NET'!$B$6:$H$39,7,FALSE)="","",(VLOOKUP($B15,'Dames NET'!$B$6:$H$39,7,FALSE)))</f>
        <v/>
      </c>
      <c r="P15" s="152" t="str">
        <f t="shared" si="3"/>
        <v/>
      </c>
      <c r="Q15" s="9" t="str">
        <f>IF(VLOOKUP($B15,'Dames BRUT'!$B$6:$I$39,8,FALSE)="","",(VLOOKUP($B15,'Dames BRUT'!$B$6:$I$39,8,FALSE)))</f>
        <v/>
      </c>
      <c r="R15" s="9" t="str">
        <f>IF(VLOOKUP($B15,'Dames NET'!$B$6:$I$39,8,FALSE)="","",(VLOOKUP($B15,'Dames NET'!$B$6:$I$39,8,FALSE)))</f>
        <v/>
      </c>
      <c r="S15" s="152" t="str">
        <f t="shared" si="4"/>
        <v/>
      </c>
      <c r="T15" s="9">
        <f>IF(VLOOKUP($B15,'Dames BRUT'!$B$6:$J$39,9,FALSE)="","",(VLOOKUP($B15,'Dames BRUT'!$B$6:$J$39,9,FALSE)))</f>
        <v>2</v>
      </c>
      <c r="U15" s="9">
        <f>IF(VLOOKUP($B15,'Dames NET'!$B$6:$J$39,9,FALSE)="","",(VLOOKUP($B15,'Dames NET'!$B$6:$J$39,9,FALSE)))</f>
        <v>23</v>
      </c>
      <c r="V15" s="152">
        <f t="shared" si="5"/>
        <v>25</v>
      </c>
      <c r="W15" s="9">
        <f>IF(VLOOKUP($B15,'Dames BRUT'!$B$6:$K$39,10,FALSE)="","",(VLOOKUP($B15,'Dames BRUT'!$B$6:$K$39,10,FALSE)))</f>
        <v>10</v>
      </c>
      <c r="X15" s="9">
        <f>IF(VLOOKUP($B15,'Dames NET'!$B$6:$K$39,10,FALSE)="","",(VLOOKUP($B15,'Dames NET'!$B$6:$K$39,10,FALSE)))</f>
        <v>42</v>
      </c>
      <c r="Y15" s="152">
        <f t="shared" si="6"/>
        <v>52</v>
      </c>
      <c r="Z15" s="9" t="str">
        <f>IF(VLOOKUP($B15,'Dames BRUT'!$B$6:$L$39,11,FALSE)="","",(VLOOKUP($B15,'Dames BRUT'!$B$6:$L$39,11,FALSE)))</f>
        <v/>
      </c>
      <c r="AA15" s="9" t="str">
        <f>IF(VLOOKUP($B15,'Dames NET'!$B$6:$L$39,11,FALSE)="","",(VLOOKUP($B15,'Dames NET'!$B$6:$L$39,11,FALSE)))</f>
        <v/>
      </c>
      <c r="AB15" s="152" t="str">
        <f t="shared" si="7"/>
        <v/>
      </c>
      <c r="AC15" s="9" t="str">
        <f>IF(VLOOKUP($B15,'Dames BRUT'!$B$6:$M$39,12,FALSE)="","",(VLOOKUP($B15,'Dames BRUT'!$B$6:$M$39,12,FALSE)))</f>
        <v/>
      </c>
      <c r="AD15" s="9" t="str">
        <f>IF(VLOOKUP($B15,'Dames NET'!$B$6:$M$39,12,FALSE)="","",(VLOOKUP($B15,'Dames NET'!$B$6:$M$39,12,FALSE)))</f>
        <v/>
      </c>
      <c r="AE15" s="152" t="str">
        <f t="shared" si="8"/>
        <v/>
      </c>
      <c r="AF15" s="9">
        <f>IF(VLOOKUP($B15,'Dames BRUT'!$B$6:$N$39,13,FALSE)="","",(VLOOKUP($B15,'Dames BRUT'!$B$6:$N$39,13,FALSE)))</f>
        <v>8</v>
      </c>
      <c r="AG15" s="9">
        <f>IF(VLOOKUP($B15,'Dames NET'!$B$6:$N$39,13,FALSE)="","",(VLOOKUP($B15,'Dames NET'!$B$6:$N$39,13,FALSE)))</f>
        <v>42</v>
      </c>
      <c r="AH15" s="152">
        <f t="shared" si="9"/>
        <v>50</v>
      </c>
      <c r="AI15" s="152">
        <f t="shared" si="10"/>
        <v>187</v>
      </c>
      <c r="AJ15" s="33">
        <f t="shared" si="11"/>
        <v>5</v>
      </c>
      <c r="AK15" s="33">
        <f>IF(AJ15&lt;8,0,+SMALL(($G15,$J15,$M15,$P15,$S15,$V15,$Y15,$AB15,$AE15,$AH15),1))</f>
        <v>0</v>
      </c>
      <c r="AL15" s="33">
        <f>IF(AJ15&lt;9,0,+SMALL(($G15,$J15,$M15,$P15,$S15,$V15,$Y15,$AB15,$AE15,$AH15),2))</f>
        <v>0</v>
      </c>
      <c r="AM15" s="33">
        <f>IF(AJ15&lt;10,0,+SMALL(($G15,$J15,$M15,$P15,$S15,$V15,$Y15,$AB15,$AE15,$AH15),3))</f>
        <v>0</v>
      </c>
      <c r="AN15" s="33">
        <f t="shared" si="12"/>
        <v>187</v>
      </c>
      <c r="AO15" s="9">
        <f t="shared" si="13"/>
        <v>10</v>
      </c>
    </row>
    <row r="16" spans="1:41">
      <c r="B16" s="128" t="s">
        <v>66</v>
      </c>
      <c r="C16" s="76"/>
      <c r="D16" s="131" t="s">
        <v>36</v>
      </c>
      <c r="E16" s="9">
        <f>IF(VLOOKUP($B16,'Dames BRUT'!$B$6:$E$39,4,FALSE)="","",(VLOOKUP($B16,'Dames BRUT'!$B$6:$E$39,4,FALSE)))</f>
        <v>16</v>
      </c>
      <c r="F16" s="9">
        <f>IF(VLOOKUP($B16,'Dames NET'!$B$6:E$39,4,FALSE)="","",(VLOOKUP($B16,'Dames NET'!$B$6:$E$39,4,FALSE)))</f>
        <v>33</v>
      </c>
      <c r="G16" s="152">
        <f t="shared" si="0"/>
        <v>49</v>
      </c>
      <c r="H16" s="9">
        <f>IF(VLOOKUP($B16,'Dames BRUT'!$B$6:$F$39,5,FALSE)="","",(VLOOKUP($B16,'Dames BRUT'!$B$6:$F$39,5,FALSE)))</f>
        <v>13</v>
      </c>
      <c r="I16" s="9">
        <f>IF(VLOOKUP($B16,'Dames NET'!$B$6:$F$39,5,FALSE)="","",(VLOOKUP($B16,'Dames NET'!$B$6:$F$39,5,FALSE)))</f>
        <v>32</v>
      </c>
      <c r="J16" s="152">
        <f t="shared" si="1"/>
        <v>45</v>
      </c>
      <c r="K16" s="9">
        <f>IF(VLOOKUP($B16,'Dames BRUT'!$B$6:$G$39,6,FALSE)="","",(VLOOKUP($B16,'Dames BRUT'!$B$6:$G$39,6,FALSE)))</f>
        <v>14</v>
      </c>
      <c r="L16" s="9">
        <f>IF(VLOOKUP($B16,'Dames NET'!$B$6:$G$39,6,FALSE)="","",(VLOOKUP($B16,'Dames NET'!$B$6:$G$39,6,FALSE)))</f>
        <v>33</v>
      </c>
      <c r="M16" s="152">
        <f t="shared" si="2"/>
        <v>47</v>
      </c>
      <c r="N16" s="9">
        <f>IF(VLOOKUP($B16,'Dames BRUT'!$B$6:$H$39,7,FALSE)="","",(VLOOKUP($B16,'Dames BRUT'!$B$6:$H$39,7,FALSE)))</f>
        <v>11</v>
      </c>
      <c r="O16" s="9">
        <f>IF(VLOOKUP($B16,'Dames NET'!$B$6:$H$39,7,FALSE)="","",(VLOOKUP($B16,'Dames NET'!$B$6:$H$39,7,FALSE)))</f>
        <v>31</v>
      </c>
      <c r="P16" s="152">
        <f t="shared" si="3"/>
        <v>42</v>
      </c>
      <c r="Q16" s="9" t="str">
        <f>IF(VLOOKUP($B16,'Dames BRUT'!$B$6:$I$39,8,FALSE)="","",(VLOOKUP($B16,'Dames BRUT'!$B$6:$I$39,8,FALSE)))</f>
        <v/>
      </c>
      <c r="R16" s="9" t="str">
        <f>IF(VLOOKUP($B16,'Dames NET'!$B$6:$I$39,8,FALSE)="","",(VLOOKUP($B16,'Dames NET'!$B$6:$I$39,8,FALSE)))</f>
        <v/>
      </c>
      <c r="S16" s="152" t="str">
        <f t="shared" si="4"/>
        <v/>
      </c>
      <c r="T16" s="9" t="str">
        <f>IF(VLOOKUP($B16,'Dames BRUT'!$B$6:$J$39,9,FALSE)="","",(VLOOKUP($B16,'Dames BRUT'!$B$6:$J$39,9,FALSE)))</f>
        <v/>
      </c>
      <c r="U16" s="9" t="str">
        <f>IF(VLOOKUP($B16,'Dames NET'!$B$6:$J$39,9,FALSE)="","",(VLOOKUP($B16,'Dames NET'!$B$6:$J$39,9,FALSE)))</f>
        <v/>
      </c>
      <c r="V16" s="152" t="str">
        <f t="shared" si="5"/>
        <v/>
      </c>
      <c r="W16" s="9" t="str">
        <f>IF(VLOOKUP($B16,'Dames BRUT'!$B$6:$K$39,10,FALSE)="","",(VLOOKUP($B16,'Dames BRUT'!$B$6:$K$39,10,FALSE)))</f>
        <v/>
      </c>
      <c r="X16" s="9" t="str">
        <f>IF(VLOOKUP($B16,'Dames NET'!$B$6:$K$39,10,FALSE)="","",(VLOOKUP($B16,'Dames NET'!$B$6:$K$39,10,FALSE)))</f>
        <v/>
      </c>
      <c r="Y16" s="152" t="str">
        <f t="shared" si="6"/>
        <v/>
      </c>
      <c r="Z16" s="9" t="str">
        <f>IF(VLOOKUP($B16,'Dames BRUT'!$B$6:$L$39,11,FALSE)="","",(VLOOKUP($B16,'Dames BRUT'!$B$6:$L$39,11,FALSE)))</f>
        <v/>
      </c>
      <c r="AA16" s="9" t="str">
        <f>IF(VLOOKUP($B16,'Dames NET'!$B$6:$L$39,11,FALSE)="","",(VLOOKUP($B16,'Dames NET'!$B$6:$L$39,11,FALSE)))</f>
        <v/>
      </c>
      <c r="AB16" s="152" t="str">
        <f t="shared" si="7"/>
        <v/>
      </c>
      <c r="AC16" s="9" t="str">
        <f>IF(VLOOKUP($B16,'Dames BRUT'!$B$6:$M$39,12,FALSE)="","",(VLOOKUP($B16,'Dames BRUT'!$B$6:$M$39,12,FALSE)))</f>
        <v/>
      </c>
      <c r="AD16" s="9" t="str">
        <f>IF(VLOOKUP($B16,'Dames NET'!$B$6:$M$39,12,FALSE)="","",(VLOOKUP($B16,'Dames NET'!$B$6:$M$39,12,FALSE)))</f>
        <v/>
      </c>
      <c r="AE16" s="152" t="str">
        <f t="shared" si="8"/>
        <v/>
      </c>
      <c r="AF16" s="9" t="str">
        <f>IF(VLOOKUP($B16,'Dames BRUT'!$B$6:$N$39,13,FALSE)="","",(VLOOKUP($B16,'Dames BRUT'!$B$6:$N$39,13,FALSE)))</f>
        <v/>
      </c>
      <c r="AG16" s="9" t="str">
        <f>IF(VLOOKUP($B16,'Dames NET'!$B$6:$N$39,13,FALSE)="","",(VLOOKUP($B16,'Dames NET'!$B$6:$N$39,13,FALSE)))</f>
        <v/>
      </c>
      <c r="AH16" s="152" t="str">
        <f t="shared" si="9"/>
        <v/>
      </c>
      <c r="AI16" s="152">
        <f t="shared" si="10"/>
        <v>183</v>
      </c>
      <c r="AJ16" s="33">
        <f t="shared" si="11"/>
        <v>4</v>
      </c>
      <c r="AK16" s="33">
        <f>IF(AJ16&lt;8,0,+SMALL(($G16,$J16,$M16,$P16,$S16,$V16,$Y16,$AB16,$AE16,$AH16),1))</f>
        <v>0</v>
      </c>
      <c r="AL16" s="33">
        <f>IF(AJ16&lt;9,0,+SMALL(($G16,$J16,$M16,$P16,$S16,$V16,$Y16,$AB16,$AE16,$AH16),2))</f>
        <v>0</v>
      </c>
      <c r="AM16" s="33">
        <f>IF(AJ16&lt;10,0,+SMALL(($G16,$J16,$M16,$P16,$S16,$V16,$Y16,$AB16,$AE16,$AH16),3))</f>
        <v>0</v>
      </c>
      <c r="AN16" s="33">
        <f t="shared" si="12"/>
        <v>183</v>
      </c>
      <c r="AO16" s="9">
        <f t="shared" si="13"/>
        <v>11</v>
      </c>
    </row>
    <row r="17" spans="2:41">
      <c r="B17" s="128" t="s">
        <v>152</v>
      </c>
      <c r="C17" s="76"/>
      <c r="D17" s="135" t="s">
        <v>26</v>
      </c>
      <c r="E17" s="9">
        <f>IF(VLOOKUP($B17,'Dames BRUT'!$B$6:$E$39,4,FALSE)="","",(VLOOKUP($B17,'Dames BRUT'!$B$6:$E$39,4,FALSE)))</f>
        <v>8</v>
      </c>
      <c r="F17" s="9">
        <f>IF(VLOOKUP($B17,'Dames NET'!$B$6:E$39,4,FALSE)="","",(VLOOKUP($B17,'Dames NET'!$B$6:$E$39,4,FALSE)))</f>
        <v>29</v>
      </c>
      <c r="G17" s="152">
        <f t="shared" si="0"/>
        <v>37</v>
      </c>
      <c r="H17" s="9">
        <f>IF(VLOOKUP($B17,'Dames BRUT'!$B$6:$F$39,5,FALSE)="","",(VLOOKUP($B17,'Dames BRUT'!$B$6:$F$39,5,FALSE)))</f>
        <v>11</v>
      </c>
      <c r="I17" s="9">
        <f>IF(VLOOKUP($B17,'Dames NET'!$B$6:$F$39,5,FALSE)="","",(VLOOKUP($B17,'Dames NET'!$B$6:$F$39,5,FALSE)))</f>
        <v>33</v>
      </c>
      <c r="J17" s="152">
        <f t="shared" si="1"/>
        <v>44</v>
      </c>
      <c r="K17" s="9" t="str">
        <f>IF(VLOOKUP($B17,'Dames BRUT'!$B$6:$G$39,6,FALSE)="","",(VLOOKUP($B17,'Dames BRUT'!$B$6:$G$39,6,FALSE)))</f>
        <v/>
      </c>
      <c r="L17" s="9" t="str">
        <f>IF(VLOOKUP($B17,'Dames NET'!$B$6:$G$39,6,FALSE)="","",(VLOOKUP($B17,'Dames NET'!$B$6:$G$39,6,FALSE)))</f>
        <v/>
      </c>
      <c r="M17" s="152" t="str">
        <f t="shared" si="2"/>
        <v/>
      </c>
      <c r="N17" s="9" t="str">
        <f>IF(VLOOKUP($B17,'Dames BRUT'!$B$6:$H$39,7,FALSE)="","",(VLOOKUP($B17,'Dames BRUT'!$B$6:$H$39,7,FALSE)))</f>
        <v/>
      </c>
      <c r="O17" s="9" t="str">
        <f>IF(VLOOKUP($B17,'Dames NET'!$B$6:$H$39,7,FALSE)="","",(VLOOKUP($B17,'Dames NET'!$B$6:$H$39,7,FALSE)))</f>
        <v/>
      </c>
      <c r="P17" s="152" t="str">
        <f t="shared" si="3"/>
        <v/>
      </c>
      <c r="Q17" s="9" t="str">
        <f>IF(VLOOKUP($B17,'Dames BRUT'!$B$6:$I$39,8,FALSE)="","",(VLOOKUP($B17,'Dames BRUT'!$B$6:$I$39,8,FALSE)))</f>
        <v/>
      </c>
      <c r="R17" s="9" t="str">
        <f>IF(VLOOKUP($B17,'Dames NET'!$B$6:$I$39,8,FALSE)="","",(VLOOKUP($B17,'Dames NET'!$B$6:$I$39,8,FALSE)))</f>
        <v/>
      </c>
      <c r="S17" s="152" t="str">
        <f t="shared" si="4"/>
        <v/>
      </c>
      <c r="T17" s="9" t="str">
        <f>IF(VLOOKUP($B17,'Dames BRUT'!$B$6:$J$39,9,FALSE)="","",(VLOOKUP($B17,'Dames BRUT'!$B$6:$J$39,9,FALSE)))</f>
        <v/>
      </c>
      <c r="U17" s="9" t="str">
        <f>IF(VLOOKUP($B17,'Dames NET'!$B$6:$J$39,9,FALSE)="","",(VLOOKUP($B17,'Dames NET'!$B$6:$J$39,9,FALSE)))</f>
        <v/>
      </c>
      <c r="V17" s="152" t="str">
        <f t="shared" si="5"/>
        <v/>
      </c>
      <c r="W17" s="9" t="str">
        <f>IF(VLOOKUP($B17,'Dames BRUT'!$B$6:$K$39,10,FALSE)="","",(VLOOKUP($B17,'Dames BRUT'!$B$6:$K$39,10,FALSE)))</f>
        <v/>
      </c>
      <c r="X17" s="9" t="str">
        <f>IF(VLOOKUP($B17,'Dames NET'!$B$6:$K$39,10,FALSE)="","",(VLOOKUP($B17,'Dames NET'!$B$6:$K$39,10,FALSE)))</f>
        <v/>
      </c>
      <c r="Y17" s="152" t="str">
        <f t="shared" si="6"/>
        <v/>
      </c>
      <c r="Z17" s="9">
        <f>IF(VLOOKUP($B17,'Dames BRUT'!$B$6:$L$39,11,FALSE)="","",(VLOOKUP($B17,'Dames BRUT'!$B$6:$L$39,11,FALSE)))</f>
        <v>12</v>
      </c>
      <c r="AA17" s="9">
        <f>IF(VLOOKUP($B17,'Dames NET'!$B$6:$L$39,11,FALSE)="","",(VLOOKUP($B17,'Dames NET'!$B$6:$L$39,11,FALSE)))</f>
        <v>29</v>
      </c>
      <c r="AB17" s="152">
        <f t="shared" si="7"/>
        <v>41</v>
      </c>
      <c r="AC17" s="9">
        <f>IF(VLOOKUP($B17,'Dames BRUT'!$B$6:$M$39,12,FALSE)="","",(VLOOKUP($B17,'Dames BRUT'!$B$6:$M$39,12,FALSE)))</f>
        <v>15</v>
      </c>
      <c r="AD17" s="9">
        <f>IF(VLOOKUP($B17,'Dames NET'!$B$6:$M$39,12,FALSE)="","",(VLOOKUP($B17,'Dames NET'!$B$6:$M$39,12,FALSE)))</f>
        <v>33</v>
      </c>
      <c r="AE17" s="152">
        <f t="shared" si="8"/>
        <v>48</v>
      </c>
      <c r="AF17" s="9" t="str">
        <f>IF(VLOOKUP($B17,'Dames BRUT'!$B$6:$N$39,13,FALSE)="","",(VLOOKUP($B17,'Dames BRUT'!$B$6:$N$39,13,FALSE)))</f>
        <v/>
      </c>
      <c r="AG17" s="9" t="str">
        <f>IF(VLOOKUP($B17,'Dames NET'!$B$6:$N$39,13,FALSE)="","",(VLOOKUP($B17,'Dames NET'!$B$6:$N$39,13,FALSE)))</f>
        <v/>
      </c>
      <c r="AH17" s="152" t="str">
        <f t="shared" si="9"/>
        <v/>
      </c>
      <c r="AI17" s="152">
        <f t="shared" si="10"/>
        <v>170</v>
      </c>
      <c r="AJ17" s="33">
        <f t="shared" si="11"/>
        <v>4</v>
      </c>
      <c r="AK17" s="33">
        <f>IF(AJ17&lt;8,0,+SMALL(($G17,$J17,$M17,$P17,$S17,$V17,$Y17,$AB17,$AE17,$AH17),1))</f>
        <v>0</v>
      </c>
      <c r="AL17" s="33">
        <f>IF(AJ17&lt;9,0,+SMALL(($G17,$J17,$M17,$P17,$S17,$V17,$Y17,$AB17,$AE17,$AH17),2))</f>
        <v>0</v>
      </c>
      <c r="AM17" s="33">
        <f>IF(AJ17&lt;10,0,+SMALL(($G17,$J17,$M17,$P17,$S17,$V17,$Y17,$AB17,$AE17,$AH17),3))</f>
        <v>0</v>
      </c>
      <c r="AN17" s="33">
        <f t="shared" si="12"/>
        <v>170</v>
      </c>
      <c r="AO17" s="9">
        <f t="shared" si="13"/>
        <v>12</v>
      </c>
    </row>
    <row r="18" spans="2:41">
      <c r="B18" s="128" t="s">
        <v>49</v>
      </c>
      <c r="C18" s="76"/>
      <c r="D18" s="129" t="s">
        <v>5</v>
      </c>
      <c r="E18" s="9">
        <f>IF(VLOOKUP($B18,'Dames BRUT'!$B$6:$E$39,4,FALSE)="","",(VLOOKUP($B18,'Dames BRUT'!$B$6:$E$39,4,FALSE)))</f>
        <v>9</v>
      </c>
      <c r="F18" s="9">
        <f>IF(VLOOKUP($B18,'Dames NET'!$B$6:E$39,4,FALSE)="","",(VLOOKUP($B18,'Dames NET'!$B$6:$E$39,4,FALSE)))</f>
        <v>29</v>
      </c>
      <c r="G18" s="152">
        <f t="shared" si="0"/>
        <v>38</v>
      </c>
      <c r="H18" s="9" t="str">
        <f>IF(VLOOKUP($B18,'Dames BRUT'!$B$6:$F$39,5,FALSE)="","",(VLOOKUP($B18,'Dames BRUT'!$B$6:$F$39,5,FALSE)))</f>
        <v/>
      </c>
      <c r="I18" s="9" t="str">
        <f>IF(VLOOKUP($B18,'Dames NET'!$B$6:$F$39,5,FALSE)="","",(VLOOKUP($B18,'Dames NET'!$B$6:$F$39,5,FALSE)))</f>
        <v/>
      </c>
      <c r="J18" s="152" t="str">
        <f t="shared" si="1"/>
        <v/>
      </c>
      <c r="K18" s="9">
        <f>IF(VLOOKUP($B18,'Dames BRUT'!$B$6:$G$39,6,FALSE)="","",(VLOOKUP($B18,'Dames BRUT'!$B$6:$G$39,6,FALSE)))</f>
        <v>8</v>
      </c>
      <c r="L18" s="9">
        <f>IF(VLOOKUP($B18,'Dames NET'!$B$6:$G$39,6,FALSE)="","",(VLOOKUP($B18,'Dames NET'!$B$6:$G$39,6,FALSE)))</f>
        <v>35</v>
      </c>
      <c r="M18" s="152">
        <f t="shared" si="2"/>
        <v>43</v>
      </c>
      <c r="N18" s="9">
        <f>IF(VLOOKUP($B18,'Dames BRUT'!$B$6:$H$39,7,FALSE)="","",(VLOOKUP($B18,'Dames BRUT'!$B$6:$H$39,7,FALSE)))</f>
        <v>2</v>
      </c>
      <c r="O18" s="9">
        <f>IF(VLOOKUP($B18,'Dames NET'!$B$6:$H$39,7,FALSE)="","",(VLOOKUP($B18,'Dames NET'!$B$6:$H$39,7,FALSE)))</f>
        <v>23</v>
      </c>
      <c r="P18" s="152">
        <f t="shared" si="3"/>
        <v>25</v>
      </c>
      <c r="Q18" s="9" t="str">
        <f>IF(VLOOKUP($B18,'Dames BRUT'!$B$6:$I$39,8,FALSE)="","",(VLOOKUP($B18,'Dames BRUT'!$B$6:$I$39,8,FALSE)))</f>
        <v/>
      </c>
      <c r="R18" s="9" t="str">
        <f>IF(VLOOKUP($B18,'Dames NET'!$B$6:$I$39,8,FALSE)="","",(VLOOKUP($B18,'Dames NET'!$B$6:$I$39,8,FALSE)))</f>
        <v/>
      </c>
      <c r="S18" s="152" t="str">
        <f t="shared" si="4"/>
        <v/>
      </c>
      <c r="T18" s="9" t="str">
        <f>IF(VLOOKUP($B18,'Dames BRUT'!$B$6:$J$39,9,FALSE)="","",(VLOOKUP($B18,'Dames BRUT'!$B$6:$J$39,9,FALSE)))</f>
        <v/>
      </c>
      <c r="U18" s="9" t="str">
        <f>IF(VLOOKUP($B18,'Dames NET'!$B$6:$J$39,9,FALSE)="","",(VLOOKUP($B18,'Dames NET'!$B$6:$J$39,9,FALSE)))</f>
        <v/>
      </c>
      <c r="V18" s="152" t="str">
        <f t="shared" si="5"/>
        <v/>
      </c>
      <c r="W18" s="9" t="str">
        <f>IF(VLOOKUP($B18,'Dames BRUT'!$B$6:$K$39,10,FALSE)="","",(VLOOKUP($B18,'Dames BRUT'!$B$6:$K$39,10,FALSE)))</f>
        <v/>
      </c>
      <c r="X18" s="9" t="str">
        <f>IF(VLOOKUP($B18,'Dames NET'!$B$6:$K$39,10,FALSE)="","",(VLOOKUP($B18,'Dames NET'!$B$6:$K$39,10,FALSE)))</f>
        <v/>
      </c>
      <c r="Y18" s="152" t="str">
        <f t="shared" si="6"/>
        <v/>
      </c>
      <c r="Z18" s="9" t="str">
        <f>IF(VLOOKUP($B18,'Dames BRUT'!$B$6:$L$39,11,FALSE)="","",(VLOOKUP($B18,'Dames BRUT'!$B$6:$L$39,11,FALSE)))</f>
        <v/>
      </c>
      <c r="AA18" s="9" t="str">
        <f>IF(VLOOKUP($B18,'Dames NET'!$B$6:$L$39,11,FALSE)="","",(VLOOKUP($B18,'Dames NET'!$B$6:$L$39,11,FALSE)))</f>
        <v/>
      </c>
      <c r="AB18" s="152" t="str">
        <f t="shared" si="7"/>
        <v/>
      </c>
      <c r="AC18" s="9" t="str">
        <f>IF(VLOOKUP($B18,'Dames BRUT'!$B$6:$M$39,12,FALSE)="","",(VLOOKUP($B18,'Dames BRUT'!$B$6:$M$39,12,FALSE)))</f>
        <v/>
      </c>
      <c r="AD18" s="9" t="str">
        <f>IF(VLOOKUP($B18,'Dames NET'!$B$6:$M$39,12,FALSE)="","",(VLOOKUP($B18,'Dames NET'!$B$6:$M$39,12,FALSE)))</f>
        <v/>
      </c>
      <c r="AE18" s="152" t="str">
        <f t="shared" si="8"/>
        <v/>
      </c>
      <c r="AF18" s="9">
        <f>IF(VLOOKUP($B18,'Dames BRUT'!$B$6:$N$39,13,FALSE)="","",(VLOOKUP($B18,'Dames BRUT'!$B$6:$N$39,13,FALSE)))</f>
        <v>9</v>
      </c>
      <c r="AG18" s="9">
        <f>IF(VLOOKUP($B18,'Dames NET'!$B$6:$N$39,13,FALSE)="","",(VLOOKUP($B18,'Dames NET'!$B$6:$N$39,13,FALSE)))</f>
        <v>34</v>
      </c>
      <c r="AH18" s="152">
        <f t="shared" si="9"/>
        <v>43</v>
      </c>
      <c r="AI18" s="152">
        <f t="shared" si="10"/>
        <v>149</v>
      </c>
      <c r="AJ18" s="33">
        <f t="shared" si="11"/>
        <v>4</v>
      </c>
      <c r="AK18" s="33">
        <f>IF(AJ18&lt;8,0,+SMALL(($G18,$J18,$M18,$P18,$S18,$V18,$Y18,$AB18,$AE18,$AH18),1))</f>
        <v>0</v>
      </c>
      <c r="AL18" s="33">
        <f>IF(AJ18&lt;9,0,+SMALL(($G18,$J18,$M18,$P18,$S18,$V18,$Y18,$AB18,$AE18,$AH18),2))</f>
        <v>0</v>
      </c>
      <c r="AM18" s="33">
        <f>IF(AJ18&lt;10,0,+SMALL(($G18,$J18,$M18,$P18,$S18,$V18,$Y18,$AB18,$AE18,$AH18),3))</f>
        <v>0</v>
      </c>
      <c r="AN18" s="33">
        <f t="shared" si="12"/>
        <v>149</v>
      </c>
      <c r="AO18" s="9">
        <f t="shared" si="13"/>
        <v>13</v>
      </c>
    </row>
    <row r="19" spans="2:41">
      <c r="B19" s="128" t="s">
        <v>150</v>
      </c>
      <c r="C19" s="76"/>
      <c r="D19" s="130" t="s">
        <v>11</v>
      </c>
      <c r="E19" s="9">
        <f>IF(VLOOKUP($B19,'Dames BRUT'!$B$6:$E$39,4,FALSE)="","",(VLOOKUP($B19,'Dames BRUT'!$B$6:$E$39,4,FALSE)))</f>
        <v>10</v>
      </c>
      <c r="F19" s="9">
        <f>IF(VLOOKUP($B19,'Dames NET'!$B$6:E$39,4,FALSE)="","",(VLOOKUP($B19,'Dames NET'!$B$6:$E$39,4,FALSE)))</f>
        <v>22</v>
      </c>
      <c r="G19" s="152">
        <f t="shared" si="0"/>
        <v>32</v>
      </c>
      <c r="H19" s="9">
        <f>IF(VLOOKUP($B19,'Dames BRUT'!$B$6:$F$39,5,FALSE)="","",(VLOOKUP($B19,'Dames BRUT'!$B$6:$F$39,5,FALSE)))</f>
        <v>11</v>
      </c>
      <c r="I19" s="9">
        <f>IF(VLOOKUP($B19,'Dames NET'!$B$6:$F$39,5,FALSE)="","",(VLOOKUP($B19,'Dames NET'!$B$6:$F$39,5,FALSE)))</f>
        <v>29</v>
      </c>
      <c r="J19" s="152">
        <f t="shared" si="1"/>
        <v>40</v>
      </c>
      <c r="K19" s="9" t="str">
        <f>IF(VLOOKUP($B19,'Dames BRUT'!$B$6:$G$39,6,FALSE)="","",(VLOOKUP($B19,'Dames BRUT'!$B$6:$G$39,6,FALSE)))</f>
        <v/>
      </c>
      <c r="L19" s="9" t="str">
        <f>IF(VLOOKUP($B19,'Dames NET'!$B$6:$G$39,6,FALSE)="","",(VLOOKUP($B19,'Dames NET'!$B$6:$G$39,6,FALSE)))</f>
        <v/>
      </c>
      <c r="M19" s="152" t="str">
        <f t="shared" si="2"/>
        <v/>
      </c>
      <c r="N19" s="9" t="str">
        <f>IF(VLOOKUP($B19,'Dames BRUT'!$B$6:$H$39,7,FALSE)="","",(VLOOKUP($B19,'Dames BRUT'!$B$6:$H$39,7,FALSE)))</f>
        <v/>
      </c>
      <c r="O19" s="9" t="str">
        <f>IF(VLOOKUP($B19,'Dames NET'!$B$6:$H$39,7,FALSE)="","",(VLOOKUP($B19,'Dames NET'!$B$6:$H$39,7,FALSE)))</f>
        <v/>
      </c>
      <c r="P19" s="152" t="str">
        <f t="shared" si="3"/>
        <v/>
      </c>
      <c r="Q19" s="9" t="str">
        <f>IF(VLOOKUP($B19,'Dames BRUT'!$B$6:$I$39,8,FALSE)="","",(VLOOKUP($B19,'Dames BRUT'!$B$6:$I$39,8,FALSE)))</f>
        <v/>
      </c>
      <c r="R19" s="9" t="str">
        <f>IF(VLOOKUP($B19,'Dames NET'!$B$6:$I$39,8,FALSE)="","",(VLOOKUP($B19,'Dames NET'!$B$6:$I$39,8,FALSE)))</f>
        <v/>
      </c>
      <c r="S19" s="152" t="str">
        <f t="shared" si="4"/>
        <v/>
      </c>
      <c r="T19" s="9">
        <f>IF(VLOOKUP($B19,'Dames BRUT'!$B$6:$J$39,9,FALSE)="","",(VLOOKUP($B19,'Dames BRUT'!$B$6:$J$39,9,FALSE)))</f>
        <v>8</v>
      </c>
      <c r="U19" s="9">
        <f>IF(VLOOKUP($B19,'Dames NET'!$B$6:$J$39,9,FALSE)="","",(VLOOKUP($B19,'Dames NET'!$B$6:$J$39,9,FALSE)))</f>
        <v>27</v>
      </c>
      <c r="V19" s="152">
        <f t="shared" si="5"/>
        <v>35</v>
      </c>
      <c r="W19" s="9" t="str">
        <f>IF(VLOOKUP($B19,'Dames BRUT'!$B$6:$K$39,10,FALSE)="","",(VLOOKUP($B19,'Dames BRUT'!$B$6:$K$39,10,FALSE)))</f>
        <v/>
      </c>
      <c r="X19" s="9" t="str">
        <f>IF(VLOOKUP($B19,'Dames NET'!$B$6:$K$39,10,FALSE)="","",(VLOOKUP($B19,'Dames NET'!$B$6:$K$39,10,FALSE)))</f>
        <v/>
      </c>
      <c r="Y19" s="152" t="str">
        <f t="shared" si="6"/>
        <v/>
      </c>
      <c r="Z19" s="9">
        <f>IF(VLOOKUP($B19,'Dames BRUT'!$B$6:$L$39,11,FALSE)="","",(VLOOKUP($B19,'Dames BRUT'!$B$6:$L$39,11,FALSE)))</f>
        <v>11</v>
      </c>
      <c r="AA19" s="9">
        <f>IF(VLOOKUP($B19,'Dames NET'!$B$6:$L$39,11,FALSE)="","",(VLOOKUP($B19,'Dames NET'!$B$6:$L$39,11,FALSE)))</f>
        <v>30</v>
      </c>
      <c r="AB19" s="152">
        <f t="shared" si="7"/>
        <v>41</v>
      </c>
      <c r="AC19" s="9" t="str">
        <f>IF(VLOOKUP($B19,'Dames BRUT'!$B$6:$M$39,12,FALSE)="","",(VLOOKUP($B19,'Dames BRUT'!$B$6:$M$39,12,FALSE)))</f>
        <v/>
      </c>
      <c r="AD19" s="9" t="str">
        <f>IF(VLOOKUP($B19,'Dames NET'!$B$6:$M$39,12,FALSE)="","",(VLOOKUP($B19,'Dames NET'!$B$6:$M$39,12,FALSE)))</f>
        <v/>
      </c>
      <c r="AE19" s="152" t="str">
        <f t="shared" si="8"/>
        <v/>
      </c>
      <c r="AF19" s="9" t="str">
        <f>IF(VLOOKUP($B19,'Dames BRUT'!$B$6:$N$39,13,FALSE)="","",(VLOOKUP($B19,'Dames BRUT'!$B$6:$N$39,13,FALSE)))</f>
        <v/>
      </c>
      <c r="AG19" s="9" t="str">
        <f>IF(VLOOKUP($B19,'Dames NET'!$B$6:$N$39,13,FALSE)="","",(VLOOKUP($B19,'Dames NET'!$B$6:$N$39,13,FALSE)))</f>
        <v/>
      </c>
      <c r="AH19" s="152" t="str">
        <f t="shared" si="9"/>
        <v/>
      </c>
      <c r="AI19" s="152">
        <f t="shared" si="10"/>
        <v>148</v>
      </c>
      <c r="AJ19" s="33">
        <f t="shared" si="11"/>
        <v>4</v>
      </c>
      <c r="AK19" s="33">
        <f>IF(AJ19&lt;8,0,+SMALL(($G19,$J19,$M19,$P19,$S19,$V19,$Y19,$AB19,$AE19,$AH19),1))</f>
        <v>0</v>
      </c>
      <c r="AL19" s="33">
        <f>IF(AJ19&lt;9,0,+SMALL(($G19,$J19,$M19,$P19,$S19,$V19,$Y19,$AB19,$AE19,$AH19),2))</f>
        <v>0</v>
      </c>
      <c r="AM19" s="33">
        <f>IF(AJ19&lt;10,0,+SMALL(($G19,$J19,$M19,$P19,$S19,$V19,$Y19,$AB19,$AE19,$AH19),3))</f>
        <v>0</v>
      </c>
      <c r="AN19" s="33">
        <f t="shared" si="12"/>
        <v>148</v>
      </c>
      <c r="AO19" s="9">
        <f t="shared" si="13"/>
        <v>14</v>
      </c>
    </row>
    <row r="20" spans="2:41">
      <c r="B20" s="128" t="s">
        <v>77</v>
      </c>
      <c r="C20" s="76"/>
      <c r="D20" s="130" t="s">
        <v>11</v>
      </c>
      <c r="E20" s="9">
        <f>IF(VLOOKUP($B20,'Dames BRUT'!$B$6:$E$39,4,FALSE)="","",(VLOOKUP($B20,'Dames BRUT'!$B$6:$E$39,4,FALSE)))</f>
        <v>11</v>
      </c>
      <c r="F20" s="9">
        <f>IF(VLOOKUP($B20,'Dames NET'!$B$6:E$39,4,FALSE)="","",(VLOOKUP($B20,'Dames NET'!$B$6:$E$39,4,FALSE)))</f>
        <v>31</v>
      </c>
      <c r="G20" s="152">
        <f t="shared" si="0"/>
        <v>42</v>
      </c>
      <c r="H20" s="9" t="str">
        <f>IF(VLOOKUP($B20,'Dames BRUT'!$B$6:$F$39,5,FALSE)="","",(VLOOKUP($B20,'Dames BRUT'!$B$6:$F$39,5,FALSE)))</f>
        <v/>
      </c>
      <c r="I20" s="9" t="str">
        <f>IF(VLOOKUP($B20,'Dames NET'!$B$6:$F$39,5,FALSE)="","",(VLOOKUP($B20,'Dames NET'!$B$6:$F$39,5,FALSE)))</f>
        <v/>
      </c>
      <c r="J20" s="152" t="str">
        <f t="shared" si="1"/>
        <v/>
      </c>
      <c r="K20" s="9" t="str">
        <f>IF(VLOOKUP($B20,'Dames BRUT'!$B$6:$G$39,6,FALSE)="","",(VLOOKUP($B20,'Dames BRUT'!$B$6:$G$39,6,FALSE)))</f>
        <v/>
      </c>
      <c r="L20" s="9" t="str">
        <f>IF(VLOOKUP($B20,'Dames NET'!$B$6:$G$39,6,FALSE)="","",(VLOOKUP($B20,'Dames NET'!$B$6:$G$39,6,FALSE)))</f>
        <v/>
      </c>
      <c r="M20" s="152" t="str">
        <f t="shared" si="2"/>
        <v/>
      </c>
      <c r="N20" s="9" t="str">
        <f>IF(VLOOKUP($B20,'Dames BRUT'!$B$6:$H$39,7,FALSE)="","",(VLOOKUP($B20,'Dames BRUT'!$B$6:$H$39,7,FALSE)))</f>
        <v/>
      </c>
      <c r="O20" s="9" t="str">
        <f>IF(VLOOKUP($B20,'Dames NET'!$B$6:$H$39,7,FALSE)="","",(VLOOKUP($B20,'Dames NET'!$B$6:$H$39,7,FALSE)))</f>
        <v/>
      </c>
      <c r="P20" s="152" t="str">
        <f t="shared" si="3"/>
        <v/>
      </c>
      <c r="Q20" s="9" t="str">
        <f>IF(VLOOKUP($B20,'Dames BRUT'!$B$6:$I$39,8,FALSE)="","",(VLOOKUP($B20,'Dames BRUT'!$B$6:$I$39,8,FALSE)))</f>
        <v/>
      </c>
      <c r="R20" s="9" t="str">
        <f>IF(VLOOKUP($B20,'Dames NET'!$B$6:$I$39,8,FALSE)="","",(VLOOKUP($B20,'Dames NET'!$B$6:$I$39,8,FALSE)))</f>
        <v/>
      </c>
      <c r="S20" s="152" t="str">
        <f t="shared" si="4"/>
        <v/>
      </c>
      <c r="T20" s="9" t="str">
        <f>IF(VLOOKUP($B20,'Dames BRUT'!$B$6:$J$39,9,FALSE)="","",(VLOOKUP($B20,'Dames BRUT'!$B$6:$J$39,9,FALSE)))</f>
        <v/>
      </c>
      <c r="U20" s="9" t="str">
        <f>IF(VLOOKUP($B20,'Dames NET'!$B$6:$J$39,9,FALSE)="","",(VLOOKUP($B20,'Dames NET'!$B$6:$J$39,9,FALSE)))</f>
        <v/>
      </c>
      <c r="V20" s="152" t="str">
        <f t="shared" si="5"/>
        <v/>
      </c>
      <c r="W20" s="9" t="str">
        <f>IF(VLOOKUP($B20,'Dames BRUT'!$B$6:$K$39,10,FALSE)="","",(VLOOKUP($B20,'Dames BRUT'!$B$6:$K$39,10,FALSE)))</f>
        <v/>
      </c>
      <c r="X20" s="9" t="str">
        <f>IF(VLOOKUP($B20,'Dames NET'!$B$6:$K$39,10,FALSE)="","",(VLOOKUP($B20,'Dames NET'!$B$6:$K$39,10,FALSE)))</f>
        <v/>
      </c>
      <c r="Y20" s="152" t="str">
        <f t="shared" si="6"/>
        <v/>
      </c>
      <c r="Z20" s="9" t="str">
        <f>IF(VLOOKUP($B20,'Dames BRUT'!$B$6:$L$39,11,FALSE)="","",(VLOOKUP($B20,'Dames BRUT'!$B$6:$L$39,11,FALSE)))</f>
        <v/>
      </c>
      <c r="AA20" s="9" t="str">
        <f>IF(VLOOKUP($B20,'Dames NET'!$B$6:$L$39,11,FALSE)="","",(VLOOKUP($B20,'Dames NET'!$B$6:$L$39,11,FALSE)))</f>
        <v/>
      </c>
      <c r="AB20" s="152" t="str">
        <f t="shared" si="7"/>
        <v/>
      </c>
      <c r="AC20" s="9">
        <f>IF(VLOOKUP($B20,'Dames BRUT'!$B$6:$M$39,12,FALSE)="","",(VLOOKUP($B20,'Dames BRUT'!$B$6:$M$39,12,FALSE)))</f>
        <v>10</v>
      </c>
      <c r="AD20" s="9">
        <f>IF(VLOOKUP($B20,'Dames NET'!$B$6:$M$39,12,FALSE)="","",(VLOOKUP($B20,'Dames NET'!$B$6:$M$39,12,FALSE)))</f>
        <v>32</v>
      </c>
      <c r="AE20" s="152">
        <f t="shared" si="8"/>
        <v>42</v>
      </c>
      <c r="AF20" s="9">
        <f>IF(VLOOKUP($B20,'Dames BRUT'!$B$6:$N$39,13,FALSE)="","",(VLOOKUP($B20,'Dames BRUT'!$B$6:$N$39,13,FALSE)))</f>
        <v>13</v>
      </c>
      <c r="AG20" s="9">
        <f>IF(VLOOKUP($B20,'Dames NET'!$B$6:$N$39,13,FALSE)="","",(VLOOKUP($B20,'Dames NET'!$B$6:$N$39,13,FALSE)))</f>
        <v>36</v>
      </c>
      <c r="AH20" s="152">
        <f t="shared" si="9"/>
        <v>49</v>
      </c>
      <c r="AI20" s="152">
        <f t="shared" si="10"/>
        <v>133</v>
      </c>
      <c r="AJ20" s="33">
        <f t="shared" si="11"/>
        <v>3</v>
      </c>
      <c r="AK20" s="33">
        <f>IF(AJ20&lt;8,0,+SMALL(($G20,$J20,$M20,$P20,$S20,$V20,$Y20,$AB20,$AE20,$AH20),1))</f>
        <v>0</v>
      </c>
      <c r="AL20" s="33">
        <f>IF(AJ20&lt;9,0,+SMALL(($G20,$J20,$M20,$P20,$S20,$V20,$Y20,$AB20,$AE20,$AH20),2))</f>
        <v>0</v>
      </c>
      <c r="AM20" s="33">
        <f>IF(AJ20&lt;10,0,+SMALL(($G20,$J20,$M20,$P20,$S20,$V20,$Y20,$AB20,$AE20,$AH20),3))</f>
        <v>0</v>
      </c>
      <c r="AN20" s="33">
        <f t="shared" si="12"/>
        <v>133</v>
      </c>
      <c r="AO20" s="9">
        <f t="shared" si="13"/>
        <v>15</v>
      </c>
    </row>
    <row r="21" spans="2:41">
      <c r="B21" s="128" t="s">
        <v>151</v>
      </c>
      <c r="C21" s="76"/>
      <c r="D21" s="130" t="s">
        <v>11</v>
      </c>
      <c r="E21" s="9">
        <f>IF(VLOOKUP($B21,'Dames BRUT'!$B$6:$E$39,4,FALSE)="","",(VLOOKUP($B21,'Dames BRUT'!$B$6:$E$39,4,FALSE)))</f>
        <v>7</v>
      </c>
      <c r="F21" s="9">
        <f>IF(VLOOKUP($B21,'Dames NET'!$B$6:E$39,4,FALSE)="","",(VLOOKUP($B21,'Dames NET'!$B$6:$E$39,4,FALSE)))</f>
        <v>27</v>
      </c>
      <c r="G21" s="152">
        <f t="shared" si="0"/>
        <v>34</v>
      </c>
      <c r="H21" s="9">
        <f>IF(VLOOKUP($B21,'Dames BRUT'!$B$6:$F$39,5,FALSE)="","",(VLOOKUP($B21,'Dames BRUT'!$B$6:$F$39,5,FALSE)))</f>
        <v>4</v>
      </c>
      <c r="I21" s="9">
        <f>IF(VLOOKUP($B21,'Dames NET'!$B$6:$F$39,5,FALSE)="","",(VLOOKUP($B21,'Dames NET'!$B$6:$F$39,5,FALSE)))</f>
        <v>27</v>
      </c>
      <c r="J21" s="152">
        <f t="shared" si="1"/>
        <v>31</v>
      </c>
      <c r="K21" s="9" t="str">
        <f>IF(VLOOKUP($B21,'Dames BRUT'!$B$6:$G$39,6,FALSE)="","",(VLOOKUP($B21,'Dames BRUT'!$B$6:$G$39,6,FALSE)))</f>
        <v/>
      </c>
      <c r="L21" s="9" t="str">
        <f>IF(VLOOKUP($B21,'Dames NET'!$B$6:$G$39,6,FALSE)="","",(VLOOKUP($B21,'Dames NET'!$B$6:$G$39,6,FALSE)))</f>
        <v/>
      </c>
      <c r="M21" s="152" t="str">
        <f t="shared" si="2"/>
        <v/>
      </c>
      <c r="N21" s="9" t="str">
        <f>IF(VLOOKUP($B21,'Dames BRUT'!$B$6:$H$39,7,FALSE)="","",(VLOOKUP($B21,'Dames BRUT'!$B$6:$H$39,7,FALSE)))</f>
        <v/>
      </c>
      <c r="O21" s="9" t="str">
        <f>IF(VLOOKUP($B21,'Dames NET'!$B$6:$H$39,7,FALSE)="","",(VLOOKUP($B21,'Dames NET'!$B$6:$H$39,7,FALSE)))</f>
        <v/>
      </c>
      <c r="P21" s="152" t="str">
        <f t="shared" si="3"/>
        <v/>
      </c>
      <c r="Q21" s="9">
        <f>IF(VLOOKUP($B21,'Dames BRUT'!$B$6:$I$39,8,FALSE)="","",(VLOOKUP($B21,'Dames BRUT'!$B$6:$I$39,8,FALSE)))</f>
        <v>7</v>
      </c>
      <c r="R21" s="9">
        <f>IF(VLOOKUP($B21,'Dames NET'!$B$6:$I$39,8,FALSE)="","",(VLOOKUP($B21,'Dames NET'!$B$6:$I$39,8,FALSE)))</f>
        <v>24</v>
      </c>
      <c r="S21" s="152">
        <f t="shared" si="4"/>
        <v>31</v>
      </c>
      <c r="T21" s="9">
        <f>IF(VLOOKUP($B21,'Dames BRUT'!$B$6:$J$39,9,FALSE)="","",(VLOOKUP($B21,'Dames BRUT'!$B$6:$J$39,9,FALSE)))</f>
        <v>5</v>
      </c>
      <c r="U21" s="9">
        <f>IF(VLOOKUP($B21,'Dames NET'!$B$6:$J$39,9,FALSE)="","",(VLOOKUP($B21,'Dames NET'!$B$6:$J$39,9,FALSE)))</f>
        <v>31</v>
      </c>
      <c r="V21" s="152">
        <f t="shared" si="5"/>
        <v>36</v>
      </c>
      <c r="W21" s="9" t="str">
        <f>IF(VLOOKUP($B21,'Dames BRUT'!$B$6:$K$39,10,FALSE)="","",(VLOOKUP($B21,'Dames BRUT'!$B$6:$K$39,10,FALSE)))</f>
        <v/>
      </c>
      <c r="X21" s="9" t="str">
        <f>IF(VLOOKUP($B21,'Dames NET'!$B$6:$K$39,10,FALSE)="","",(VLOOKUP($B21,'Dames NET'!$B$6:$K$39,10,FALSE)))</f>
        <v/>
      </c>
      <c r="Y21" s="152" t="str">
        <f t="shared" si="6"/>
        <v/>
      </c>
      <c r="Z21" s="9" t="str">
        <f>IF(VLOOKUP($B21,'Dames BRUT'!$B$6:$L$39,11,FALSE)="","",(VLOOKUP($B21,'Dames BRUT'!$B$6:$L$39,11,FALSE)))</f>
        <v/>
      </c>
      <c r="AA21" s="9" t="str">
        <f>IF(VLOOKUP($B21,'Dames NET'!$B$6:$L$39,11,FALSE)="","",(VLOOKUP($B21,'Dames NET'!$B$6:$L$39,11,FALSE)))</f>
        <v/>
      </c>
      <c r="AB21" s="152" t="str">
        <f t="shared" si="7"/>
        <v/>
      </c>
      <c r="AC21" s="9" t="str">
        <f>IF(VLOOKUP($B21,'Dames BRUT'!$B$6:$M$39,12,FALSE)="","",(VLOOKUP($B21,'Dames BRUT'!$B$6:$M$39,12,FALSE)))</f>
        <v/>
      </c>
      <c r="AD21" s="9" t="str">
        <f>IF(VLOOKUP($B21,'Dames NET'!$B$6:$M$39,12,FALSE)="","",(VLOOKUP($B21,'Dames NET'!$B$6:$M$39,12,FALSE)))</f>
        <v/>
      </c>
      <c r="AE21" s="152" t="str">
        <f t="shared" si="8"/>
        <v/>
      </c>
      <c r="AF21" s="9" t="str">
        <f>IF(VLOOKUP($B21,'Dames BRUT'!$B$6:$N$39,13,FALSE)="","",(VLOOKUP($B21,'Dames BRUT'!$B$6:$N$39,13,FALSE)))</f>
        <v/>
      </c>
      <c r="AG21" s="9" t="str">
        <f>IF(VLOOKUP($B21,'Dames NET'!$B$6:$N$39,13,FALSE)="","",(VLOOKUP($B21,'Dames NET'!$B$6:$N$39,13,FALSE)))</f>
        <v/>
      </c>
      <c r="AH21" s="152" t="str">
        <f t="shared" si="9"/>
        <v/>
      </c>
      <c r="AI21" s="152">
        <f t="shared" si="10"/>
        <v>132</v>
      </c>
      <c r="AJ21" s="33">
        <f t="shared" si="11"/>
        <v>4</v>
      </c>
      <c r="AK21" s="33">
        <f>IF(AJ21&lt;8,0,+SMALL(($G21,$J21,$M21,$P21,$S21,$V21,$Y21,$AB21,$AE21,$AH21),1))</f>
        <v>0</v>
      </c>
      <c r="AL21" s="33">
        <f>IF(AJ21&lt;9,0,+SMALL(($G21,$J21,$M21,$P21,$S21,$V21,$Y21,$AB21,$AE21,$AH21),2))</f>
        <v>0</v>
      </c>
      <c r="AM21" s="33">
        <f>IF(AJ21&lt;10,0,+SMALL(($G21,$J21,$M21,$P21,$S21,$V21,$Y21,$AB21,$AE21,$AH21),3))</f>
        <v>0</v>
      </c>
      <c r="AN21" s="33">
        <f t="shared" si="12"/>
        <v>132</v>
      </c>
      <c r="AO21" s="9">
        <f t="shared" si="13"/>
        <v>16</v>
      </c>
    </row>
    <row r="22" spans="2:41">
      <c r="B22" s="128" t="s">
        <v>206</v>
      </c>
      <c r="C22" s="76"/>
      <c r="D22" s="159" t="s">
        <v>210</v>
      </c>
      <c r="E22" s="9" t="str">
        <f>IF(VLOOKUP($B22,'Dames BRUT'!$B$6:$E$39,4,FALSE)="","",(VLOOKUP($B22,'Dames BRUT'!$B$6:$E$39,4,FALSE)))</f>
        <v/>
      </c>
      <c r="F22" s="9" t="str">
        <f>IF(VLOOKUP($B22,'Dames NET'!$B$6:E$39,4,FALSE)="","",(VLOOKUP($B22,'Dames NET'!$B$6:$E$39,4,FALSE)))</f>
        <v/>
      </c>
      <c r="G22" s="152" t="str">
        <f t="shared" si="0"/>
        <v/>
      </c>
      <c r="H22" s="9" t="str">
        <f>IF(VLOOKUP($B22,'Dames BRUT'!$B$6:$F$39,5,FALSE)="","",(VLOOKUP($B22,'Dames BRUT'!$B$6:$F$39,5,FALSE)))</f>
        <v/>
      </c>
      <c r="I22" s="9" t="str">
        <f>IF(VLOOKUP($B22,'Dames NET'!$B$6:$F$39,5,FALSE)="","",(VLOOKUP($B22,'Dames NET'!$B$6:$F$39,5,FALSE)))</f>
        <v/>
      </c>
      <c r="J22" s="152" t="str">
        <f t="shared" si="1"/>
        <v/>
      </c>
      <c r="K22" s="9" t="str">
        <f>IF(VLOOKUP($B22,'Dames BRUT'!$B$6:$G$39,6,FALSE)="","",(VLOOKUP($B22,'Dames BRUT'!$B$6:$G$39,6,FALSE)))</f>
        <v/>
      </c>
      <c r="L22" s="9" t="str">
        <f>IF(VLOOKUP($B22,'Dames NET'!$B$6:$G$39,6,FALSE)="","",(VLOOKUP($B22,'Dames NET'!$B$6:$G$39,6,FALSE)))</f>
        <v/>
      </c>
      <c r="M22" s="152" t="str">
        <f t="shared" si="2"/>
        <v/>
      </c>
      <c r="N22" s="9">
        <f>IF(VLOOKUP($B22,'Dames BRUT'!$B$6:$H$39,7,FALSE)="","",(VLOOKUP($B22,'Dames BRUT'!$B$6:$H$39,7,FALSE)))</f>
        <v>6</v>
      </c>
      <c r="O22" s="9">
        <f>IF(VLOOKUP($B22,'Dames NET'!$B$6:$H$39,7,FALSE)="","",(VLOOKUP($B22,'Dames NET'!$B$6:$H$39,7,FALSE)))</f>
        <v>29</v>
      </c>
      <c r="P22" s="152">
        <f t="shared" si="3"/>
        <v>35</v>
      </c>
      <c r="Q22" s="9" t="str">
        <f>IF(VLOOKUP($B22,'Dames BRUT'!$B$6:$I$39,8,FALSE)="","",(VLOOKUP($B22,'Dames BRUT'!$B$6:$I$39,8,FALSE)))</f>
        <v/>
      </c>
      <c r="R22" s="9" t="str">
        <f>IF(VLOOKUP($B22,'Dames NET'!$B$6:$I$39,8,FALSE)="","",(VLOOKUP($B22,'Dames NET'!$B$6:$I$39,8,FALSE)))</f>
        <v/>
      </c>
      <c r="S22" s="152" t="str">
        <f t="shared" si="4"/>
        <v/>
      </c>
      <c r="T22" s="9" t="str">
        <f>IF(VLOOKUP($B22,'Dames BRUT'!$B$6:$J$39,9,FALSE)="","",(VLOOKUP($B22,'Dames BRUT'!$B$6:$J$39,9,FALSE)))</f>
        <v/>
      </c>
      <c r="U22" s="9" t="str">
        <f>IF(VLOOKUP($B22,'Dames NET'!$B$6:$J$39,9,FALSE)="","",(VLOOKUP($B22,'Dames NET'!$B$6:$J$39,9,FALSE)))</f>
        <v/>
      </c>
      <c r="V22" s="152" t="str">
        <f t="shared" si="5"/>
        <v/>
      </c>
      <c r="W22" s="9" t="str">
        <f>IF(VLOOKUP($B22,'Dames BRUT'!$B$6:$K$39,10,FALSE)="","",(VLOOKUP($B22,'Dames BRUT'!$B$6:$K$39,10,FALSE)))</f>
        <v/>
      </c>
      <c r="X22" s="9" t="str">
        <f>IF(VLOOKUP($B22,'Dames NET'!$B$6:$K$39,10,FALSE)="","",(VLOOKUP($B22,'Dames NET'!$B$6:$K$39,10,FALSE)))</f>
        <v/>
      </c>
      <c r="Y22" s="152" t="str">
        <f t="shared" si="6"/>
        <v/>
      </c>
      <c r="Z22" s="9">
        <f>IF(VLOOKUP($B22,'Dames BRUT'!$B$6:$L$39,11,FALSE)="","",(VLOOKUP($B22,'Dames BRUT'!$B$6:$L$39,11,FALSE)))</f>
        <v>6</v>
      </c>
      <c r="AA22" s="9">
        <f>IF(VLOOKUP($B22,'Dames NET'!$B$6:$L$39,11,FALSE)="","",(VLOOKUP($B22,'Dames NET'!$B$6:$L$39,11,FALSE)))</f>
        <v>27</v>
      </c>
      <c r="AB22" s="152">
        <f t="shared" si="7"/>
        <v>33</v>
      </c>
      <c r="AC22" s="9">
        <f>IF(VLOOKUP($B22,'Dames BRUT'!$B$6:$M$39,12,FALSE)="","",(VLOOKUP($B22,'Dames BRUT'!$B$6:$M$39,12,FALSE)))</f>
        <v>5</v>
      </c>
      <c r="AD22" s="9">
        <f>IF(VLOOKUP($B22,'Dames NET'!$B$6:$M$39,12,FALSE)="","",(VLOOKUP($B22,'Dames NET'!$B$6:$M$39,12,FALSE)))</f>
        <v>21</v>
      </c>
      <c r="AE22" s="152">
        <f t="shared" si="8"/>
        <v>26</v>
      </c>
      <c r="AF22" s="9">
        <f>IF(VLOOKUP($B22,'Dames BRUT'!$B$6:$N$39,13,FALSE)="","",(VLOOKUP($B22,'Dames BRUT'!$B$6:$N$39,13,FALSE)))</f>
        <v>8</v>
      </c>
      <c r="AG22" s="9">
        <f>IF(VLOOKUP($B22,'Dames NET'!$B$6:$N$39,13,FALSE)="","",(VLOOKUP($B22,'Dames NET'!$B$6:$N$39,13,FALSE)))</f>
        <v>25</v>
      </c>
      <c r="AH22" s="152">
        <f t="shared" si="9"/>
        <v>33</v>
      </c>
      <c r="AI22" s="152">
        <f t="shared" si="10"/>
        <v>127</v>
      </c>
      <c r="AJ22" s="33">
        <f t="shared" si="11"/>
        <v>4</v>
      </c>
      <c r="AK22" s="33">
        <f>IF(AJ22&lt;8,0,+SMALL(($G22,$J22,$M22,$P22,$S22,$V22,$Y22,$AB22,$AE22,$AH22),1))</f>
        <v>0</v>
      </c>
      <c r="AL22" s="33">
        <f>IF(AJ22&lt;9,0,+SMALL(($G22,$J22,$M22,$P22,$S22,$V22,$Y22,$AB22,$AE22,$AH22),2))</f>
        <v>0</v>
      </c>
      <c r="AM22" s="33">
        <f>IF(AJ22&lt;10,0,+SMALL(($G22,$J22,$M22,$P22,$S22,$V22,$Y22,$AB22,$AE22,$AH22),3))</f>
        <v>0</v>
      </c>
      <c r="AN22" s="33">
        <f t="shared" si="12"/>
        <v>127</v>
      </c>
      <c r="AO22" s="9">
        <f t="shared" si="13"/>
        <v>17</v>
      </c>
    </row>
    <row r="23" spans="2:41">
      <c r="B23" s="128" t="s">
        <v>146</v>
      </c>
      <c r="C23" s="76"/>
      <c r="D23" s="131" t="s">
        <v>36</v>
      </c>
      <c r="E23" s="9">
        <f>IF(VLOOKUP($B23,'Dames BRUT'!$B$6:$E$39,4,FALSE)="","",(VLOOKUP($B23,'Dames BRUT'!$B$6:$E$39,4,FALSE)))</f>
        <v>15</v>
      </c>
      <c r="F23" s="9">
        <f>IF(VLOOKUP($B23,'Dames NET'!$B$6:E$39,4,FALSE)="","",(VLOOKUP($B23,'Dames NET'!$B$6:$E$39,4,FALSE)))</f>
        <v>34</v>
      </c>
      <c r="G23" s="152">
        <f t="shared" si="0"/>
        <v>49</v>
      </c>
      <c r="H23" s="9">
        <f>IF(VLOOKUP($B23,'Dames BRUT'!$B$6:$F$39,5,FALSE)="","",(VLOOKUP($B23,'Dames BRUT'!$B$6:$F$39,5,FALSE)))</f>
        <v>9</v>
      </c>
      <c r="I23" s="9">
        <f>IF(VLOOKUP($B23,'Dames NET'!$B$6:$F$39,5,FALSE)="","",(VLOOKUP($B23,'Dames NET'!$B$6:$F$39,5,FALSE)))</f>
        <v>28</v>
      </c>
      <c r="J23" s="152">
        <f t="shared" si="1"/>
        <v>37</v>
      </c>
      <c r="K23" s="9">
        <f>IF(VLOOKUP($B23,'Dames BRUT'!$B$6:$G$39,6,FALSE)="","",(VLOOKUP($B23,'Dames BRUT'!$B$6:$G$39,6,FALSE)))</f>
        <v>8</v>
      </c>
      <c r="L23" s="9">
        <f>IF(VLOOKUP($B23,'Dames NET'!$B$6:$G$39,6,FALSE)="","",(VLOOKUP($B23,'Dames NET'!$B$6:$G$39,6,FALSE)))</f>
        <v>26</v>
      </c>
      <c r="M23" s="152">
        <f t="shared" si="2"/>
        <v>34</v>
      </c>
      <c r="N23" s="9" t="str">
        <f>IF(VLOOKUP($B23,'Dames BRUT'!$B$6:$H$39,7,FALSE)="","",(VLOOKUP($B23,'Dames BRUT'!$B$6:$H$39,7,FALSE)))</f>
        <v/>
      </c>
      <c r="O23" s="9" t="str">
        <f>IF(VLOOKUP($B23,'Dames NET'!$B$6:$H$39,7,FALSE)="","",(VLOOKUP($B23,'Dames NET'!$B$6:$H$39,7,FALSE)))</f>
        <v/>
      </c>
      <c r="P23" s="152" t="str">
        <f t="shared" si="3"/>
        <v/>
      </c>
      <c r="Q23" s="9" t="str">
        <f>IF(VLOOKUP($B23,'Dames BRUT'!$B$6:$I$39,8,FALSE)="","",(VLOOKUP($B23,'Dames BRUT'!$B$6:$I$39,8,FALSE)))</f>
        <v/>
      </c>
      <c r="R23" s="9" t="str">
        <f>IF(VLOOKUP($B23,'Dames NET'!$B$6:$I$39,8,FALSE)="","",(VLOOKUP($B23,'Dames NET'!$B$6:$I$39,8,FALSE)))</f>
        <v/>
      </c>
      <c r="S23" s="152" t="str">
        <f t="shared" si="4"/>
        <v/>
      </c>
      <c r="T23" s="9" t="str">
        <f>IF(VLOOKUP($B23,'Dames BRUT'!$B$6:$J$39,9,FALSE)="","",(VLOOKUP($B23,'Dames BRUT'!$B$6:$J$39,9,FALSE)))</f>
        <v/>
      </c>
      <c r="U23" s="9" t="str">
        <f>IF(VLOOKUP($B23,'Dames NET'!$B$6:$J$39,9,FALSE)="","",(VLOOKUP($B23,'Dames NET'!$B$6:$J$39,9,FALSE)))</f>
        <v/>
      </c>
      <c r="V23" s="152" t="str">
        <f t="shared" si="5"/>
        <v/>
      </c>
      <c r="W23" s="9" t="str">
        <f>IF(VLOOKUP($B23,'Dames BRUT'!$B$6:$K$39,10,FALSE)="","",(VLOOKUP($B23,'Dames BRUT'!$B$6:$K$39,10,FALSE)))</f>
        <v/>
      </c>
      <c r="X23" s="9" t="str">
        <f>IF(VLOOKUP($B23,'Dames NET'!$B$6:$K$39,10,FALSE)="","",(VLOOKUP($B23,'Dames NET'!$B$6:$K$39,10,FALSE)))</f>
        <v/>
      </c>
      <c r="Y23" s="152" t="str">
        <f t="shared" si="6"/>
        <v/>
      </c>
      <c r="Z23" s="9" t="str">
        <f>IF(VLOOKUP($B23,'Dames BRUT'!$B$6:$L$39,11,FALSE)="","",(VLOOKUP($B23,'Dames BRUT'!$B$6:$L$39,11,FALSE)))</f>
        <v/>
      </c>
      <c r="AA23" s="9" t="str">
        <f>IF(VLOOKUP($B23,'Dames NET'!$B$6:$L$39,11,FALSE)="","",(VLOOKUP($B23,'Dames NET'!$B$6:$L$39,11,FALSE)))</f>
        <v/>
      </c>
      <c r="AB23" s="152" t="str">
        <f t="shared" si="7"/>
        <v/>
      </c>
      <c r="AC23" s="9" t="str">
        <f>IF(VLOOKUP($B23,'Dames BRUT'!$B$6:$M$39,12,FALSE)="","",(VLOOKUP($B23,'Dames BRUT'!$B$6:$M$39,12,FALSE)))</f>
        <v/>
      </c>
      <c r="AD23" s="9" t="str">
        <f>IF(VLOOKUP($B23,'Dames NET'!$B$6:$M$39,12,FALSE)="","",(VLOOKUP($B23,'Dames NET'!$B$6:$M$39,12,FALSE)))</f>
        <v/>
      </c>
      <c r="AE23" s="152" t="str">
        <f t="shared" si="8"/>
        <v/>
      </c>
      <c r="AF23" s="9" t="str">
        <f>IF(VLOOKUP($B23,'Dames BRUT'!$B$6:$N$39,13,FALSE)="","",(VLOOKUP($B23,'Dames BRUT'!$B$6:$N$39,13,FALSE)))</f>
        <v/>
      </c>
      <c r="AG23" s="9" t="str">
        <f>IF(VLOOKUP($B23,'Dames NET'!$B$6:$N$39,13,FALSE)="","",(VLOOKUP($B23,'Dames NET'!$B$6:$N$39,13,FALSE)))</f>
        <v/>
      </c>
      <c r="AH23" s="152" t="str">
        <f t="shared" si="9"/>
        <v/>
      </c>
      <c r="AI23" s="152">
        <f t="shared" si="10"/>
        <v>120</v>
      </c>
      <c r="AJ23" s="33">
        <f t="shared" si="11"/>
        <v>3</v>
      </c>
      <c r="AK23" s="33">
        <f>IF(AJ23&lt;8,0,+SMALL(($G23,$J23,$M23,$P23,$S23,$V23,$Y23,$AB23,$AE23,$AH23),1))</f>
        <v>0</v>
      </c>
      <c r="AL23" s="33">
        <f>IF(AJ23&lt;9,0,+SMALL(($G23,$J23,$M23,$P23,$S23,$V23,$Y23,$AB23,$AE23,$AH23),2))</f>
        <v>0</v>
      </c>
      <c r="AM23" s="33">
        <f>IF(AJ23&lt;10,0,+SMALL(($G23,$J23,$M23,$P23,$S23,$V23,$Y23,$AB23,$AE23,$AH23),3))</f>
        <v>0</v>
      </c>
      <c r="AN23" s="33">
        <f t="shared" si="12"/>
        <v>120</v>
      </c>
      <c r="AO23" s="9">
        <f t="shared" si="13"/>
        <v>18</v>
      </c>
    </row>
    <row r="24" spans="2:41">
      <c r="B24" s="128" t="s">
        <v>68</v>
      </c>
      <c r="C24" s="76"/>
      <c r="D24" s="135" t="s">
        <v>26</v>
      </c>
      <c r="E24" s="9">
        <f>IF(VLOOKUP($B24,'Dames BRUT'!$B$6:$E$39,4,FALSE)="","",(VLOOKUP($B24,'Dames BRUT'!$B$6:$E$39,4,FALSE)))</f>
        <v>23</v>
      </c>
      <c r="F24" s="9">
        <f>IF(VLOOKUP($B24,'Dames NET'!$B$6:E$39,4,FALSE)="","",(VLOOKUP($B24,'Dames NET'!$B$6:$E$39,4,FALSE)))</f>
        <v>39</v>
      </c>
      <c r="G24" s="152">
        <f t="shared" si="0"/>
        <v>62</v>
      </c>
      <c r="H24" s="9">
        <f>IF(VLOOKUP($B24,'Dames BRUT'!$B$6:$F$39,5,FALSE)="","",(VLOOKUP($B24,'Dames BRUT'!$B$6:$F$39,5,FALSE)))</f>
        <v>14</v>
      </c>
      <c r="I24" s="9">
        <f>IF(VLOOKUP($B24,'Dames NET'!$B$6:$F$39,5,FALSE)="","",(VLOOKUP($B24,'Dames NET'!$B$6:$F$39,5,FALSE)))</f>
        <v>25</v>
      </c>
      <c r="J24" s="152">
        <f t="shared" si="1"/>
        <v>39</v>
      </c>
      <c r="K24" s="9" t="str">
        <f>IF(VLOOKUP($B24,'Dames BRUT'!$B$6:$G$39,6,FALSE)="","",(VLOOKUP($B24,'Dames BRUT'!$B$6:$G$39,6,FALSE)))</f>
        <v/>
      </c>
      <c r="L24" s="9" t="str">
        <f>IF(VLOOKUP($B24,'Dames NET'!$B$6:$G$39,6,FALSE)="","",(VLOOKUP($B24,'Dames NET'!$B$6:$G$39,6,FALSE)))</f>
        <v/>
      </c>
      <c r="M24" s="152" t="str">
        <f t="shared" si="2"/>
        <v/>
      </c>
      <c r="N24" s="9" t="str">
        <f>IF(VLOOKUP($B24,'Dames BRUT'!$B$6:$H$39,7,FALSE)="","",(VLOOKUP($B24,'Dames BRUT'!$B$6:$H$39,7,FALSE)))</f>
        <v/>
      </c>
      <c r="O24" s="9" t="str">
        <f>IF(VLOOKUP($B24,'Dames NET'!$B$6:$H$39,7,FALSE)="","",(VLOOKUP($B24,'Dames NET'!$B$6:$H$39,7,FALSE)))</f>
        <v/>
      </c>
      <c r="P24" s="152" t="str">
        <f t="shared" si="3"/>
        <v/>
      </c>
      <c r="Q24" s="9" t="str">
        <f>IF(VLOOKUP($B24,'Dames BRUT'!$B$6:$I$39,8,FALSE)="","",(VLOOKUP($B24,'Dames BRUT'!$B$6:$I$39,8,FALSE)))</f>
        <v/>
      </c>
      <c r="R24" s="9" t="str">
        <f>IF(VLOOKUP($B24,'Dames NET'!$B$6:$I$39,8,FALSE)="","",(VLOOKUP($B24,'Dames NET'!$B$6:$I$39,8,FALSE)))</f>
        <v/>
      </c>
      <c r="S24" s="152" t="str">
        <f t="shared" si="4"/>
        <v/>
      </c>
      <c r="T24" s="9" t="str">
        <f>IF(VLOOKUP($B24,'Dames BRUT'!$B$6:$J$39,9,FALSE)="","",(VLOOKUP($B24,'Dames BRUT'!$B$6:$J$39,9,FALSE)))</f>
        <v/>
      </c>
      <c r="U24" s="9" t="str">
        <f>IF(VLOOKUP($B24,'Dames NET'!$B$6:$J$39,9,FALSE)="","",(VLOOKUP($B24,'Dames NET'!$B$6:$J$39,9,FALSE)))</f>
        <v/>
      </c>
      <c r="V24" s="152" t="str">
        <f t="shared" si="5"/>
        <v/>
      </c>
      <c r="W24" s="9" t="str">
        <f>IF(VLOOKUP($B24,'Dames BRUT'!$B$6:$K$39,10,FALSE)="","",(VLOOKUP($B24,'Dames BRUT'!$B$6:$K$39,10,FALSE)))</f>
        <v/>
      </c>
      <c r="X24" s="9" t="str">
        <f>IF(VLOOKUP($B24,'Dames NET'!$B$6:$K$39,10,FALSE)="","",(VLOOKUP($B24,'Dames NET'!$B$6:$K$39,10,FALSE)))</f>
        <v/>
      </c>
      <c r="Y24" s="152" t="str">
        <f t="shared" si="6"/>
        <v/>
      </c>
      <c r="Z24" s="9" t="str">
        <f>IF(VLOOKUP($B24,'Dames BRUT'!$B$6:$L$39,11,FALSE)="","",(VLOOKUP($B24,'Dames BRUT'!$B$6:$L$39,11,FALSE)))</f>
        <v/>
      </c>
      <c r="AA24" s="9" t="str">
        <f>IF(VLOOKUP($B24,'Dames NET'!$B$6:$L$39,11,FALSE)="","",(VLOOKUP($B24,'Dames NET'!$B$6:$L$39,11,FALSE)))</f>
        <v/>
      </c>
      <c r="AB24" s="152" t="str">
        <f t="shared" si="7"/>
        <v/>
      </c>
      <c r="AC24" s="9" t="str">
        <f>IF(VLOOKUP($B24,'Dames BRUT'!$B$6:$M$39,12,FALSE)="","",(VLOOKUP($B24,'Dames BRUT'!$B$6:$M$39,12,FALSE)))</f>
        <v/>
      </c>
      <c r="AD24" s="9" t="str">
        <f>IF(VLOOKUP($B24,'Dames NET'!$B$6:$M$39,12,FALSE)="","",(VLOOKUP($B24,'Dames NET'!$B$6:$M$39,12,FALSE)))</f>
        <v/>
      </c>
      <c r="AE24" s="152" t="str">
        <f t="shared" si="8"/>
        <v/>
      </c>
      <c r="AF24" s="9" t="str">
        <f>IF(VLOOKUP($B24,'Dames BRUT'!$B$6:$N$39,13,FALSE)="","",(VLOOKUP($B24,'Dames BRUT'!$B$6:$N$39,13,FALSE)))</f>
        <v/>
      </c>
      <c r="AG24" s="9" t="str">
        <f>IF(VLOOKUP($B24,'Dames NET'!$B$6:$N$39,13,FALSE)="","",(VLOOKUP($B24,'Dames NET'!$B$6:$N$39,13,FALSE)))</f>
        <v/>
      </c>
      <c r="AH24" s="152" t="str">
        <f t="shared" si="9"/>
        <v/>
      </c>
      <c r="AI24" s="152">
        <f t="shared" si="10"/>
        <v>101</v>
      </c>
      <c r="AJ24" s="33">
        <f t="shared" si="11"/>
        <v>2</v>
      </c>
      <c r="AK24" s="33">
        <f>IF(AJ24&lt;8,0,+SMALL(($G24,$J24,$M24,$P24,$S24,$V24,$Y24,$AB24,$AE24,$AH24),1))</f>
        <v>0</v>
      </c>
      <c r="AL24" s="33">
        <f>IF(AJ24&lt;9,0,+SMALL(($G24,$J24,$M24,$P24,$S24,$V24,$Y24,$AB24,$AE24,$AH24),2))</f>
        <v>0</v>
      </c>
      <c r="AM24" s="33">
        <f>IF(AJ24&lt;10,0,+SMALL(($G24,$J24,$M24,$P24,$S24,$V24,$Y24,$AB24,$AE24,$AH24),3))</f>
        <v>0</v>
      </c>
      <c r="AN24" s="33">
        <f t="shared" si="12"/>
        <v>101</v>
      </c>
      <c r="AO24" s="9">
        <f t="shared" si="13"/>
        <v>19</v>
      </c>
    </row>
    <row r="25" spans="2:41">
      <c r="B25" s="128" t="s">
        <v>220</v>
      </c>
      <c r="C25" s="76"/>
      <c r="D25" s="135" t="s">
        <v>26</v>
      </c>
      <c r="E25" s="9" t="str">
        <f>IF(VLOOKUP($B25,'Dames BRUT'!$B$6:$E$39,4,FALSE)="","",(VLOOKUP($B25,'Dames BRUT'!$B$6:$E$39,4,FALSE)))</f>
        <v/>
      </c>
      <c r="F25" s="9" t="str">
        <f>IF(VLOOKUP($B25,'Dames NET'!$B$6:E$39,4,FALSE)="","",(VLOOKUP($B25,'Dames NET'!$B$6:$E$39,4,FALSE)))</f>
        <v/>
      </c>
      <c r="G25" s="152" t="str">
        <f t="shared" si="0"/>
        <v/>
      </c>
      <c r="H25" s="9" t="str">
        <f>IF(VLOOKUP($B25,'Dames BRUT'!$B$6:$F$39,5,FALSE)="","",(VLOOKUP($B25,'Dames BRUT'!$B$6:$F$39,5,FALSE)))</f>
        <v/>
      </c>
      <c r="I25" s="9" t="str">
        <f>IF(VLOOKUP($B25,'Dames NET'!$B$6:$F$39,5,FALSE)="","",(VLOOKUP($B25,'Dames NET'!$B$6:$F$39,5,FALSE)))</f>
        <v/>
      </c>
      <c r="J25" s="152" t="str">
        <f t="shared" si="1"/>
        <v/>
      </c>
      <c r="K25" s="9" t="str">
        <f>IF(VLOOKUP($B25,'Dames BRUT'!$B$6:$G$39,6,FALSE)="","",(VLOOKUP($B25,'Dames BRUT'!$B$6:$G$39,6,FALSE)))</f>
        <v/>
      </c>
      <c r="L25" s="9" t="str">
        <f>IF(VLOOKUP($B25,'Dames NET'!$B$6:$G$39,6,FALSE)="","",(VLOOKUP($B25,'Dames NET'!$B$6:$G$39,6,FALSE)))</f>
        <v/>
      </c>
      <c r="M25" s="152" t="str">
        <f t="shared" si="2"/>
        <v/>
      </c>
      <c r="N25" s="9" t="str">
        <f>IF(VLOOKUP($B25,'Dames BRUT'!$B$6:$H$39,7,FALSE)="","",(VLOOKUP($B25,'Dames BRUT'!$B$6:$H$39,7,FALSE)))</f>
        <v/>
      </c>
      <c r="O25" s="9" t="str">
        <f>IF(VLOOKUP($B25,'Dames NET'!$B$6:$H$39,7,FALSE)="","",(VLOOKUP($B25,'Dames NET'!$B$6:$H$39,7,FALSE)))</f>
        <v/>
      </c>
      <c r="P25" s="152" t="str">
        <f t="shared" si="3"/>
        <v/>
      </c>
      <c r="Q25" s="9" t="str">
        <f>IF(VLOOKUP($B25,'Dames BRUT'!$B$6:$I$39,8,FALSE)="","",(VLOOKUP($B25,'Dames BRUT'!$B$6:$I$39,8,FALSE)))</f>
        <v/>
      </c>
      <c r="R25" s="9" t="str">
        <f>IF(VLOOKUP($B25,'Dames NET'!$B$6:$I$39,8,FALSE)="","",(VLOOKUP($B25,'Dames NET'!$B$6:$I$39,8,FALSE)))</f>
        <v/>
      </c>
      <c r="S25" s="152" t="str">
        <f t="shared" si="4"/>
        <v/>
      </c>
      <c r="T25" s="9" t="str">
        <f>IF(VLOOKUP($B25,'Dames BRUT'!$B$6:$J$39,9,FALSE)="","",(VLOOKUP($B25,'Dames BRUT'!$B$6:$J$39,9,FALSE)))</f>
        <v/>
      </c>
      <c r="U25" s="9" t="str">
        <f>IF(VLOOKUP($B25,'Dames NET'!$B$6:$J$39,9,FALSE)="","",(VLOOKUP($B25,'Dames NET'!$B$6:$J$39,9,FALSE)))</f>
        <v/>
      </c>
      <c r="V25" s="152" t="str">
        <f t="shared" si="5"/>
        <v/>
      </c>
      <c r="W25" s="9" t="str">
        <f>IF(VLOOKUP($B25,'Dames BRUT'!$B$6:$K$39,10,FALSE)="","",(VLOOKUP($B25,'Dames BRUT'!$B$6:$K$39,10,FALSE)))</f>
        <v/>
      </c>
      <c r="X25" s="9" t="str">
        <f>IF(VLOOKUP($B25,'Dames NET'!$B$6:$K$39,10,FALSE)="","",(VLOOKUP($B25,'Dames NET'!$B$6:$K$39,10,FALSE)))</f>
        <v/>
      </c>
      <c r="Y25" s="152" t="str">
        <f t="shared" si="6"/>
        <v/>
      </c>
      <c r="Z25" s="9">
        <f>IF(VLOOKUP($B25,'Dames BRUT'!$B$6:$L$39,11,FALSE)="","",(VLOOKUP($B25,'Dames BRUT'!$B$6:$L$39,11,FALSE)))</f>
        <v>10</v>
      </c>
      <c r="AA25" s="9">
        <f>IF(VLOOKUP($B25,'Dames NET'!$B$6:$L$39,11,FALSE)="","",(VLOOKUP($B25,'Dames NET'!$B$6:$L$39,11,FALSE)))</f>
        <v>30</v>
      </c>
      <c r="AB25" s="152">
        <f t="shared" si="7"/>
        <v>40</v>
      </c>
      <c r="AC25" s="9">
        <f>IF(VLOOKUP($B25,'Dames BRUT'!$B$6:$M$39,12,FALSE)="","",(VLOOKUP($B25,'Dames BRUT'!$B$6:$M$39,12,FALSE)))</f>
        <v>19</v>
      </c>
      <c r="AD25" s="9">
        <f>IF(VLOOKUP($B25,'Dames NET'!$B$6:$M$39,12,FALSE)="","",(VLOOKUP($B25,'Dames NET'!$B$6:$M$39,12,FALSE)))</f>
        <v>37</v>
      </c>
      <c r="AE25" s="152">
        <f t="shared" si="8"/>
        <v>56</v>
      </c>
      <c r="AF25" s="9" t="str">
        <f>IF(VLOOKUP($B25,'Dames BRUT'!$B$6:$N$39,13,FALSE)="","",(VLOOKUP($B25,'Dames BRUT'!$B$6:$N$39,13,FALSE)))</f>
        <v/>
      </c>
      <c r="AG25" s="9" t="str">
        <f>IF(VLOOKUP($B25,'Dames NET'!$B$6:$N$39,13,FALSE)="","",(VLOOKUP($B25,'Dames NET'!$B$6:$N$39,13,FALSE)))</f>
        <v/>
      </c>
      <c r="AH25" s="152" t="str">
        <f t="shared" si="9"/>
        <v/>
      </c>
      <c r="AI25" s="152">
        <f t="shared" si="10"/>
        <v>96</v>
      </c>
      <c r="AJ25" s="33">
        <f t="shared" si="11"/>
        <v>2</v>
      </c>
      <c r="AK25" s="33">
        <f>IF(AJ25&lt;8,0,+SMALL(($G25,$J25,$M25,$P25,$S25,$V25,$Y25,$AB25,$AE25,$AH25),1))</f>
        <v>0</v>
      </c>
      <c r="AL25" s="33">
        <f>IF(AJ25&lt;9,0,+SMALL(($G25,$J25,$M25,$P25,$S25,$V25,$Y25,$AB25,$AE25,$AH25),2))</f>
        <v>0</v>
      </c>
      <c r="AM25" s="33">
        <f>IF(AJ25&lt;10,0,+SMALL(($G25,$J25,$M25,$P25,$S25,$V25,$Y25,$AB25,$AE25,$AH25),3))</f>
        <v>0</v>
      </c>
      <c r="AN25" s="33">
        <f t="shared" si="12"/>
        <v>96</v>
      </c>
      <c r="AO25" s="9">
        <f t="shared" si="13"/>
        <v>20</v>
      </c>
    </row>
    <row r="26" spans="2:41">
      <c r="B26" s="128" t="s">
        <v>184</v>
      </c>
      <c r="C26" s="76"/>
      <c r="D26" s="129" t="s">
        <v>5</v>
      </c>
      <c r="E26" s="9" t="str">
        <f>IF(VLOOKUP($B26,'Dames BRUT'!$B$6:$E$39,4,FALSE)="","",(VLOOKUP($B26,'Dames BRUT'!$B$6:$E$39,4,FALSE)))</f>
        <v/>
      </c>
      <c r="F26" s="9" t="str">
        <f>IF(VLOOKUP($B26,'Dames NET'!$B$6:E$39,4,FALSE)="","",(VLOOKUP($B26,'Dames NET'!$B$6:$E$39,4,FALSE)))</f>
        <v/>
      </c>
      <c r="G26" s="152" t="str">
        <f t="shared" si="0"/>
        <v/>
      </c>
      <c r="H26" s="9" t="str">
        <f>IF(VLOOKUP($B26,'Dames BRUT'!$B$6:$F$39,5,FALSE)="","",(VLOOKUP($B26,'Dames BRUT'!$B$6:$F$39,5,FALSE)))</f>
        <v/>
      </c>
      <c r="I26" s="9" t="str">
        <f>IF(VLOOKUP($B26,'Dames NET'!$B$6:$F$39,5,FALSE)="","",(VLOOKUP($B26,'Dames NET'!$B$6:$F$39,5,FALSE)))</f>
        <v/>
      </c>
      <c r="J26" s="152" t="str">
        <f t="shared" si="1"/>
        <v/>
      </c>
      <c r="K26" s="9">
        <f>IF(VLOOKUP($B26,'Dames BRUT'!$B$6:$G$39,6,FALSE)="","",(VLOOKUP($B26,'Dames BRUT'!$B$6:$G$39,6,FALSE)))</f>
        <v>11</v>
      </c>
      <c r="L26" s="9">
        <f>IF(VLOOKUP($B26,'Dames NET'!$B$6:$G$39,6,FALSE)="","",(VLOOKUP($B26,'Dames NET'!$B$6:$G$39,6,FALSE)))</f>
        <v>35</v>
      </c>
      <c r="M26" s="152">
        <f t="shared" si="2"/>
        <v>46</v>
      </c>
      <c r="N26" s="9" t="str">
        <f>IF(VLOOKUP($B26,'Dames BRUT'!$B$6:$H$39,7,FALSE)="","",(VLOOKUP($B26,'Dames BRUT'!$B$6:$H$39,7,FALSE)))</f>
        <v/>
      </c>
      <c r="O26" s="9" t="str">
        <f>IF(VLOOKUP($B26,'Dames NET'!$B$6:$H$39,7,FALSE)="","",(VLOOKUP($B26,'Dames NET'!$B$6:$H$39,7,FALSE)))</f>
        <v/>
      </c>
      <c r="P26" s="152" t="str">
        <f t="shared" si="3"/>
        <v/>
      </c>
      <c r="Q26" s="9" t="str">
        <f>IF(VLOOKUP($B26,'Dames BRUT'!$B$6:$I$39,8,FALSE)="","",(VLOOKUP($B26,'Dames BRUT'!$B$6:$I$39,8,FALSE)))</f>
        <v/>
      </c>
      <c r="R26" s="9" t="str">
        <f>IF(VLOOKUP($B26,'Dames NET'!$B$6:$I$39,8,FALSE)="","",(VLOOKUP($B26,'Dames NET'!$B$6:$I$39,8,FALSE)))</f>
        <v/>
      </c>
      <c r="S26" s="152" t="str">
        <f t="shared" si="4"/>
        <v/>
      </c>
      <c r="T26" s="9">
        <f>IF(VLOOKUP($B26,'Dames BRUT'!$B$6:$J$39,9,FALSE)="","",(VLOOKUP($B26,'Dames BRUT'!$B$6:$J$39,9,FALSE)))</f>
        <v>11</v>
      </c>
      <c r="U26" s="9">
        <f>IF(VLOOKUP($B26,'Dames NET'!$B$6:$J$39,9,FALSE)="","",(VLOOKUP($B26,'Dames NET'!$B$6:$J$39,9,FALSE)))</f>
        <v>36</v>
      </c>
      <c r="V26" s="152">
        <f t="shared" si="5"/>
        <v>47</v>
      </c>
      <c r="W26" s="9" t="str">
        <f>IF(VLOOKUP($B26,'Dames BRUT'!$B$6:$K$39,10,FALSE)="","",(VLOOKUP($B26,'Dames BRUT'!$B$6:$K$39,10,FALSE)))</f>
        <v/>
      </c>
      <c r="X26" s="9" t="str">
        <f>IF(VLOOKUP($B26,'Dames NET'!$B$6:$K$39,10,FALSE)="","",(VLOOKUP($B26,'Dames NET'!$B$6:$K$39,10,FALSE)))</f>
        <v/>
      </c>
      <c r="Y26" s="152" t="str">
        <f t="shared" si="6"/>
        <v/>
      </c>
      <c r="Z26" s="9" t="str">
        <f>IF(VLOOKUP($B26,'Dames BRUT'!$B$6:$L$39,11,FALSE)="","",(VLOOKUP($B26,'Dames BRUT'!$B$6:$L$39,11,FALSE)))</f>
        <v/>
      </c>
      <c r="AA26" s="9" t="str">
        <f>IF(VLOOKUP($B26,'Dames NET'!$B$6:$L$39,11,FALSE)="","",(VLOOKUP($B26,'Dames NET'!$B$6:$L$39,11,FALSE)))</f>
        <v/>
      </c>
      <c r="AB26" s="152" t="str">
        <f t="shared" si="7"/>
        <v/>
      </c>
      <c r="AC26" s="9" t="str">
        <f>IF(VLOOKUP($B26,'Dames BRUT'!$B$6:$M$39,12,FALSE)="","",(VLOOKUP($B26,'Dames BRUT'!$B$6:$M$39,12,FALSE)))</f>
        <v/>
      </c>
      <c r="AD26" s="9" t="str">
        <f>IF(VLOOKUP($B26,'Dames NET'!$B$6:$M$39,12,FALSE)="","",(VLOOKUP($B26,'Dames NET'!$B$6:$M$39,12,FALSE)))</f>
        <v/>
      </c>
      <c r="AE26" s="152" t="str">
        <f t="shared" si="8"/>
        <v/>
      </c>
      <c r="AF26" s="9" t="str">
        <f>IF(VLOOKUP($B26,'Dames BRUT'!$B$6:$N$39,13,FALSE)="","",(VLOOKUP($B26,'Dames BRUT'!$B$6:$N$39,13,FALSE)))</f>
        <v/>
      </c>
      <c r="AG26" s="9" t="str">
        <f>IF(VLOOKUP($B26,'Dames NET'!$B$6:$N$39,13,FALSE)="","",(VLOOKUP($B26,'Dames NET'!$B$6:$N$39,13,FALSE)))</f>
        <v/>
      </c>
      <c r="AH26" s="152" t="str">
        <f t="shared" si="9"/>
        <v/>
      </c>
      <c r="AI26" s="152">
        <f t="shared" si="10"/>
        <v>93</v>
      </c>
      <c r="AJ26" s="33">
        <f t="shared" si="11"/>
        <v>2</v>
      </c>
      <c r="AK26" s="33">
        <f>IF(AJ26&lt;8,0,+SMALL(($G26,$J26,$M26,$P26,$S26,$V26,$Y26,$AB26,$AE26,$AH26),1))</f>
        <v>0</v>
      </c>
      <c r="AL26" s="33">
        <f>IF(AJ26&lt;9,0,+SMALL(($G26,$J26,$M26,$P26,$S26,$V26,$Y26,$AB26,$AE26,$AH26),2))</f>
        <v>0</v>
      </c>
      <c r="AM26" s="33">
        <f>IF(AJ26&lt;10,0,+SMALL(($G26,$J26,$M26,$P26,$S26,$V26,$Y26,$AB26,$AE26,$AH26),3))</f>
        <v>0</v>
      </c>
      <c r="AN26" s="33">
        <f t="shared" si="12"/>
        <v>93</v>
      </c>
      <c r="AO26" s="9">
        <f t="shared" si="13"/>
        <v>21</v>
      </c>
    </row>
    <row r="27" spans="2:41" s="15" customFormat="1">
      <c r="B27" s="128" t="s">
        <v>65</v>
      </c>
      <c r="C27" s="76"/>
      <c r="D27" s="131" t="s">
        <v>36</v>
      </c>
      <c r="E27" s="9">
        <f>IF(VLOOKUP($B27,'Dames BRUT'!$B$6:$E$39,4,FALSE)="","",(VLOOKUP($B27,'Dames BRUT'!$B$6:$E$39,4,FALSE)))</f>
        <v>14</v>
      </c>
      <c r="F27" s="9">
        <f>IF(VLOOKUP($B27,'Dames NET'!$B$6:E$39,4,FALSE)="","",(VLOOKUP($B27,'Dames NET'!$B$6:$E$39,4,FALSE)))</f>
        <v>30</v>
      </c>
      <c r="G27" s="152">
        <f t="shared" si="0"/>
        <v>44</v>
      </c>
      <c r="H27" s="9">
        <f>IF(VLOOKUP($B27,'Dames BRUT'!$B$6:$F$39,5,FALSE)="","",(VLOOKUP($B27,'Dames BRUT'!$B$6:$F$39,5,FALSE)))</f>
        <v>15</v>
      </c>
      <c r="I27" s="9">
        <f>IF(VLOOKUP($B27,'Dames NET'!$B$6:$F$39,5,FALSE)="","",(VLOOKUP($B27,'Dames NET'!$B$6:$F$39,5,FALSE)))</f>
        <v>32</v>
      </c>
      <c r="J27" s="152">
        <f t="shared" si="1"/>
        <v>47</v>
      </c>
      <c r="K27" s="9" t="str">
        <f>IF(VLOOKUP($B27,'Dames BRUT'!$B$6:$G$39,6,FALSE)="","",(VLOOKUP($B27,'Dames BRUT'!$B$6:$G$39,6,FALSE)))</f>
        <v/>
      </c>
      <c r="L27" s="9" t="str">
        <f>IF(VLOOKUP($B27,'Dames NET'!$B$6:$G$39,6,FALSE)="","",(VLOOKUP($B27,'Dames NET'!$B$6:$G$39,6,FALSE)))</f>
        <v/>
      </c>
      <c r="M27" s="152" t="str">
        <f t="shared" si="2"/>
        <v/>
      </c>
      <c r="N27" s="9" t="str">
        <f>IF(VLOOKUP($B27,'Dames BRUT'!$B$6:$H$39,7,FALSE)="","",(VLOOKUP($B27,'Dames BRUT'!$B$6:$H$39,7,FALSE)))</f>
        <v/>
      </c>
      <c r="O27" s="9" t="str">
        <f>IF(VLOOKUP($B27,'Dames NET'!$B$6:$H$39,7,FALSE)="","",(VLOOKUP($B27,'Dames NET'!$B$6:$H$39,7,FALSE)))</f>
        <v/>
      </c>
      <c r="P27" s="152" t="str">
        <f t="shared" si="3"/>
        <v/>
      </c>
      <c r="Q27" s="9" t="str">
        <f>IF(VLOOKUP($B27,'Dames BRUT'!$B$6:$I$39,8,FALSE)="","",(VLOOKUP($B27,'Dames BRUT'!$B$6:$I$39,8,FALSE)))</f>
        <v/>
      </c>
      <c r="R27" s="9" t="str">
        <f>IF(VLOOKUP($B27,'Dames NET'!$B$6:$I$39,8,FALSE)="","",(VLOOKUP($B27,'Dames NET'!$B$6:$I$39,8,FALSE)))</f>
        <v/>
      </c>
      <c r="S27" s="152" t="str">
        <f t="shared" si="4"/>
        <v/>
      </c>
      <c r="T27" s="9" t="str">
        <f>IF(VLOOKUP($B27,'Dames BRUT'!$B$6:$J$39,9,FALSE)="","",(VLOOKUP($B27,'Dames BRUT'!$B$6:$J$39,9,FALSE)))</f>
        <v/>
      </c>
      <c r="U27" s="9" t="str">
        <f>IF(VLOOKUP($B27,'Dames NET'!$B$6:$J$39,9,FALSE)="","",(VLOOKUP($B27,'Dames NET'!$B$6:$J$39,9,FALSE)))</f>
        <v/>
      </c>
      <c r="V27" s="152" t="str">
        <f t="shared" si="5"/>
        <v/>
      </c>
      <c r="W27" s="9" t="str">
        <f>IF(VLOOKUP($B27,'Dames BRUT'!$B$6:$K$39,10,FALSE)="","",(VLOOKUP($B27,'Dames BRUT'!$B$6:$K$39,10,FALSE)))</f>
        <v/>
      </c>
      <c r="X27" s="9" t="str">
        <f>IF(VLOOKUP($B27,'Dames NET'!$B$6:$K$39,10,FALSE)="","",(VLOOKUP($B27,'Dames NET'!$B$6:$K$39,10,FALSE)))</f>
        <v/>
      </c>
      <c r="Y27" s="152" t="str">
        <f t="shared" si="6"/>
        <v/>
      </c>
      <c r="Z27" s="9" t="str">
        <f>IF(VLOOKUP($B27,'Dames BRUT'!$B$6:$L$39,11,FALSE)="","",(VLOOKUP($B27,'Dames BRUT'!$B$6:$L$39,11,FALSE)))</f>
        <v/>
      </c>
      <c r="AA27" s="9" t="str">
        <f>IF(VLOOKUP($B27,'Dames NET'!$B$6:$L$39,11,FALSE)="","",(VLOOKUP($B27,'Dames NET'!$B$6:$L$39,11,FALSE)))</f>
        <v/>
      </c>
      <c r="AB27" s="152" t="str">
        <f t="shared" si="7"/>
        <v/>
      </c>
      <c r="AC27" s="9" t="str">
        <f>IF(VLOOKUP($B27,'Dames BRUT'!$B$6:$M$39,12,FALSE)="","",(VLOOKUP($B27,'Dames BRUT'!$B$6:$M$39,12,FALSE)))</f>
        <v/>
      </c>
      <c r="AD27" s="9" t="str">
        <f>IF(VLOOKUP($B27,'Dames NET'!$B$6:$M$39,12,FALSE)="","",(VLOOKUP($B27,'Dames NET'!$B$6:$M$39,12,FALSE)))</f>
        <v/>
      </c>
      <c r="AE27" s="152" t="str">
        <f t="shared" si="8"/>
        <v/>
      </c>
      <c r="AF27" s="9" t="str">
        <f>IF(VLOOKUP($B27,'Dames BRUT'!$B$6:$N$39,13,FALSE)="","",(VLOOKUP($B27,'Dames BRUT'!$B$6:$N$39,13,FALSE)))</f>
        <v/>
      </c>
      <c r="AG27" s="9" t="str">
        <f>IF(VLOOKUP($B27,'Dames NET'!$B$6:$N$39,13,FALSE)="","",(VLOOKUP($B27,'Dames NET'!$B$6:$N$39,13,FALSE)))</f>
        <v/>
      </c>
      <c r="AH27" s="152" t="str">
        <f t="shared" si="9"/>
        <v/>
      </c>
      <c r="AI27" s="152">
        <f t="shared" si="10"/>
        <v>91</v>
      </c>
      <c r="AJ27" s="33">
        <f t="shared" si="11"/>
        <v>2</v>
      </c>
      <c r="AK27" s="33">
        <f>IF(AJ27&lt;8,0,+SMALL(($G27,$J27,$M27,$P27,$S27,$V27,$Y27,$AB27,$AE27,$AH27),1))</f>
        <v>0</v>
      </c>
      <c r="AL27" s="33">
        <f>IF(AJ27&lt;9,0,+SMALL(($G27,$J27,$M27,$P27,$S27,$V27,$Y27,$AB27,$AE27,$AH27),2))</f>
        <v>0</v>
      </c>
      <c r="AM27" s="33">
        <f>IF(AJ27&lt;10,0,+SMALL(($G27,$J27,$M27,$P27,$S27,$V27,$Y27,$AB27,$AE27,$AH27),3))</f>
        <v>0</v>
      </c>
      <c r="AN27" s="33">
        <f t="shared" si="12"/>
        <v>91</v>
      </c>
      <c r="AO27" s="9">
        <f t="shared" si="13"/>
        <v>22</v>
      </c>
    </row>
    <row r="28" spans="2:41" s="15" customFormat="1">
      <c r="B28" s="128" t="s">
        <v>208</v>
      </c>
      <c r="C28" s="76"/>
      <c r="D28" s="159" t="s">
        <v>210</v>
      </c>
      <c r="E28" s="9" t="str">
        <f>IF(VLOOKUP($B28,'Dames BRUT'!$B$6:$E$39,4,FALSE)="","",(VLOOKUP($B28,'Dames BRUT'!$B$6:$E$39,4,FALSE)))</f>
        <v/>
      </c>
      <c r="F28" s="9" t="str">
        <f>IF(VLOOKUP($B28,'Dames NET'!$B$6:E$39,4,FALSE)="","",(VLOOKUP($B28,'Dames NET'!$B$6:$E$39,4,FALSE)))</f>
        <v/>
      </c>
      <c r="G28" s="152" t="str">
        <f t="shared" si="0"/>
        <v/>
      </c>
      <c r="H28" s="9" t="str">
        <f>IF(VLOOKUP($B28,'Dames BRUT'!$B$6:$F$39,5,FALSE)="","",(VLOOKUP($B28,'Dames BRUT'!$B$6:$F$39,5,FALSE)))</f>
        <v/>
      </c>
      <c r="I28" s="9" t="str">
        <f>IF(VLOOKUP($B28,'Dames NET'!$B$6:$F$39,5,FALSE)="","",(VLOOKUP($B28,'Dames NET'!$B$6:$F$39,5,FALSE)))</f>
        <v/>
      </c>
      <c r="J28" s="152" t="str">
        <f t="shared" si="1"/>
        <v/>
      </c>
      <c r="K28" s="9" t="str">
        <f>IF(VLOOKUP($B28,'Dames BRUT'!$B$6:$G$39,6,FALSE)="","",(VLOOKUP($B28,'Dames BRUT'!$B$6:$G$39,6,FALSE)))</f>
        <v/>
      </c>
      <c r="L28" s="9" t="str">
        <f>IF(VLOOKUP($B28,'Dames NET'!$B$6:$G$39,6,FALSE)="","",(VLOOKUP($B28,'Dames NET'!$B$6:$G$39,6,FALSE)))</f>
        <v/>
      </c>
      <c r="M28" s="152" t="str">
        <f t="shared" si="2"/>
        <v/>
      </c>
      <c r="N28" s="9" t="str">
        <f>IF(VLOOKUP($B28,'Dames BRUT'!$B$6:$H$39,7,FALSE)="","",(VLOOKUP($B28,'Dames BRUT'!$B$6:$H$39,7,FALSE)))</f>
        <v/>
      </c>
      <c r="O28" s="9" t="str">
        <f>IF(VLOOKUP($B28,'Dames NET'!$B$6:$H$39,7,FALSE)="","",(VLOOKUP($B28,'Dames NET'!$B$6:$H$39,7,FALSE)))</f>
        <v/>
      </c>
      <c r="P28" s="152" t="str">
        <f t="shared" si="3"/>
        <v/>
      </c>
      <c r="Q28" s="9" t="str">
        <f>IF(VLOOKUP($B28,'Dames BRUT'!$B$6:$I$39,8,FALSE)="","",(VLOOKUP($B28,'Dames BRUT'!$B$6:$I$39,8,FALSE)))</f>
        <v/>
      </c>
      <c r="R28" s="9" t="str">
        <f>IF(VLOOKUP($B28,'Dames NET'!$B$6:$I$39,8,FALSE)="","",(VLOOKUP($B28,'Dames NET'!$B$6:$I$39,8,FALSE)))</f>
        <v/>
      </c>
      <c r="S28" s="152" t="str">
        <f t="shared" si="4"/>
        <v/>
      </c>
      <c r="T28" s="9" t="str">
        <f>IF(VLOOKUP($B28,'Dames BRUT'!$B$6:$J$39,9,FALSE)="","",(VLOOKUP($B28,'Dames BRUT'!$B$6:$J$39,9,FALSE)))</f>
        <v/>
      </c>
      <c r="U28" s="9" t="str">
        <f>IF(VLOOKUP($B28,'Dames NET'!$B$6:$J$39,9,FALSE)="","",(VLOOKUP($B28,'Dames NET'!$B$6:$J$39,9,FALSE)))</f>
        <v/>
      </c>
      <c r="V28" s="152" t="str">
        <f t="shared" si="5"/>
        <v/>
      </c>
      <c r="W28" s="9" t="str">
        <f>IF(VLOOKUP($B28,'Dames BRUT'!$B$6:$K$39,10,FALSE)="","",(VLOOKUP($B28,'Dames BRUT'!$B$6:$K$39,10,FALSE)))</f>
        <v/>
      </c>
      <c r="X28" s="9" t="str">
        <f>IF(VLOOKUP($B28,'Dames NET'!$B$6:$K$39,10,FALSE)="","",(VLOOKUP($B28,'Dames NET'!$B$6:$K$39,10,FALSE)))</f>
        <v/>
      </c>
      <c r="Y28" s="152" t="str">
        <f t="shared" si="6"/>
        <v/>
      </c>
      <c r="Z28" s="9">
        <f>IF(VLOOKUP($B28,'Dames BRUT'!$B$6:$L$39,11,FALSE)="","",(VLOOKUP($B28,'Dames BRUT'!$B$6:$L$39,11,FALSE)))</f>
        <v>0</v>
      </c>
      <c r="AA28" s="9">
        <f>IF(VLOOKUP($B28,'Dames NET'!$B$6:$L$39,11,FALSE)="","",(VLOOKUP($B28,'Dames NET'!$B$6:$L$39,11,FALSE)))</f>
        <v>18</v>
      </c>
      <c r="AB28" s="152">
        <f t="shared" si="7"/>
        <v>18</v>
      </c>
      <c r="AC28" s="9">
        <f>IF(VLOOKUP($B28,'Dames BRUT'!$B$6:$M$39,12,FALSE)="","",(VLOOKUP($B28,'Dames BRUT'!$B$6:$M$39,12,FALSE)))</f>
        <v>6</v>
      </c>
      <c r="AD28" s="9">
        <f>IF(VLOOKUP($B28,'Dames NET'!$B$6:$M$39,12,FALSE)="","",(VLOOKUP($B28,'Dames NET'!$B$6:$M$39,12,FALSE)))</f>
        <v>33</v>
      </c>
      <c r="AE28" s="152">
        <f t="shared" si="8"/>
        <v>39</v>
      </c>
      <c r="AF28" s="9">
        <f>IF(VLOOKUP($B28,'Dames BRUT'!$B$6:$N$39,13,FALSE)="","",(VLOOKUP($B28,'Dames BRUT'!$B$6:$N$39,13,FALSE)))</f>
        <v>5</v>
      </c>
      <c r="AG28" s="9">
        <f>IF(VLOOKUP($B28,'Dames NET'!$B$6:$N$39,13,FALSE)="","",(VLOOKUP($B28,'Dames NET'!$B$6:$N$39,13,FALSE)))</f>
        <v>28</v>
      </c>
      <c r="AH28" s="152">
        <f t="shared" si="9"/>
        <v>33</v>
      </c>
      <c r="AI28" s="152">
        <f t="shared" si="10"/>
        <v>90</v>
      </c>
      <c r="AJ28" s="33">
        <f t="shared" si="11"/>
        <v>3</v>
      </c>
      <c r="AK28" s="33">
        <f>IF(AJ28&lt;8,0,+SMALL(($G28,$J28,$M28,$P28,$S28,$V28,$Y28,$AB28,$AE28,$AH28),1))</f>
        <v>0</v>
      </c>
      <c r="AL28" s="33">
        <f>IF(AJ28&lt;9,0,+SMALL(($G28,$J28,$M28,$P28,$S28,$V28,$Y28,$AB28,$AE28,$AH28),2))</f>
        <v>0</v>
      </c>
      <c r="AM28" s="33">
        <f>IF(AJ28&lt;10,0,+SMALL(($G28,$J28,$M28,$P28,$S28,$V28,$Y28,$AB28,$AE28,$AH28),3))</f>
        <v>0</v>
      </c>
      <c r="AN28" s="33">
        <f t="shared" si="12"/>
        <v>90</v>
      </c>
      <c r="AO28" s="9">
        <f t="shared" si="13"/>
        <v>23</v>
      </c>
    </row>
    <row r="29" spans="2:41" s="15" customFormat="1">
      <c r="B29" s="128" t="s">
        <v>148</v>
      </c>
      <c r="C29" s="76"/>
      <c r="D29" s="130" t="s">
        <v>11</v>
      </c>
      <c r="E29" s="9">
        <f>IF(VLOOKUP($B29,'Dames BRUT'!$B$6:$E$39,4,FALSE)="","",(VLOOKUP($B29,'Dames BRUT'!$B$6:$E$39,4,FALSE)))</f>
        <v>11</v>
      </c>
      <c r="F29" s="9">
        <f>IF(VLOOKUP($B29,'Dames NET'!$B$6:E$39,4,FALSE)="","",(VLOOKUP($B29,'Dames NET'!$B$6:$E$39,4,FALSE)))</f>
        <v>35</v>
      </c>
      <c r="G29" s="152">
        <f t="shared" si="0"/>
        <v>46</v>
      </c>
      <c r="H29" s="9">
        <f>IF(VLOOKUP($B29,'Dames BRUT'!$B$6:$F$39,5,FALSE)="","",(VLOOKUP($B29,'Dames BRUT'!$B$6:$F$39,5,FALSE)))</f>
        <v>7</v>
      </c>
      <c r="I29" s="9">
        <f>IF(VLOOKUP($B29,'Dames NET'!$B$6:$F$39,5,FALSE)="","",(VLOOKUP($B29,'Dames NET'!$B$6:$F$39,5,FALSE)))</f>
        <v>29</v>
      </c>
      <c r="J29" s="152">
        <f t="shared" si="1"/>
        <v>36</v>
      </c>
      <c r="K29" s="9" t="str">
        <f>IF(VLOOKUP($B29,'Dames BRUT'!$B$6:$G$39,6,FALSE)="","",(VLOOKUP($B29,'Dames BRUT'!$B$6:$G$39,6,FALSE)))</f>
        <v/>
      </c>
      <c r="L29" s="9" t="str">
        <f>IF(VLOOKUP($B29,'Dames NET'!$B$6:$G$39,6,FALSE)="","",(VLOOKUP($B29,'Dames NET'!$B$6:$G$39,6,FALSE)))</f>
        <v/>
      </c>
      <c r="M29" s="152" t="str">
        <f t="shared" si="2"/>
        <v/>
      </c>
      <c r="N29" s="9" t="str">
        <f>IF(VLOOKUP($B29,'Dames BRUT'!$B$6:$H$39,7,FALSE)="","",(VLOOKUP($B29,'Dames BRUT'!$B$6:$H$39,7,FALSE)))</f>
        <v/>
      </c>
      <c r="O29" s="9" t="str">
        <f>IF(VLOOKUP($B29,'Dames NET'!$B$6:$H$39,7,FALSE)="","",(VLOOKUP($B29,'Dames NET'!$B$6:$H$39,7,FALSE)))</f>
        <v/>
      </c>
      <c r="P29" s="152" t="str">
        <f t="shared" si="3"/>
        <v/>
      </c>
      <c r="Q29" s="9" t="str">
        <f>IF(VLOOKUP($B29,'Dames BRUT'!$B$6:$I$39,8,FALSE)="","",(VLOOKUP($B29,'Dames BRUT'!$B$6:$I$39,8,FALSE)))</f>
        <v/>
      </c>
      <c r="R29" s="9" t="str">
        <f>IF(VLOOKUP($B29,'Dames NET'!$B$6:$I$39,8,FALSE)="","",(VLOOKUP($B29,'Dames NET'!$B$6:$I$39,8,FALSE)))</f>
        <v/>
      </c>
      <c r="S29" s="152" t="str">
        <f t="shared" si="4"/>
        <v/>
      </c>
      <c r="T29" s="9" t="str">
        <f>IF(VLOOKUP($B29,'Dames BRUT'!$B$6:$J$39,9,FALSE)="","",(VLOOKUP($B29,'Dames BRUT'!$B$6:$J$39,9,FALSE)))</f>
        <v/>
      </c>
      <c r="U29" s="9" t="str">
        <f>IF(VLOOKUP($B29,'Dames NET'!$B$6:$J$39,9,FALSE)="","",(VLOOKUP($B29,'Dames NET'!$B$6:$J$39,9,FALSE)))</f>
        <v/>
      </c>
      <c r="V29" s="152" t="str">
        <f t="shared" si="5"/>
        <v/>
      </c>
      <c r="W29" s="9" t="str">
        <f>IF(VLOOKUP($B29,'Dames BRUT'!$B$6:$K$39,10,FALSE)="","",(VLOOKUP($B29,'Dames BRUT'!$B$6:$K$39,10,FALSE)))</f>
        <v/>
      </c>
      <c r="X29" s="9" t="str">
        <f>IF(VLOOKUP($B29,'Dames NET'!$B$6:$K$39,10,FALSE)="","",(VLOOKUP($B29,'Dames NET'!$B$6:$K$39,10,FALSE)))</f>
        <v/>
      </c>
      <c r="Y29" s="152" t="str">
        <f t="shared" si="6"/>
        <v/>
      </c>
      <c r="Z29" s="9" t="str">
        <f>IF(VLOOKUP($B29,'Dames BRUT'!$B$6:$L$39,11,FALSE)="","",(VLOOKUP($B29,'Dames BRUT'!$B$6:$L$39,11,FALSE)))</f>
        <v/>
      </c>
      <c r="AA29" s="9" t="str">
        <f>IF(VLOOKUP($B29,'Dames NET'!$B$6:$L$39,11,FALSE)="","",(VLOOKUP($B29,'Dames NET'!$B$6:$L$39,11,FALSE)))</f>
        <v/>
      </c>
      <c r="AB29" s="152" t="str">
        <f t="shared" si="7"/>
        <v/>
      </c>
      <c r="AC29" s="9" t="str">
        <f>IF(VLOOKUP($B29,'Dames BRUT'!$B$6:$M$39,12,FALSE)="","",(VLOOKUP($B29,'Dames BRUT'!$B$6:$M$39,12,FALSE)))</f>
        <v/>
      </c>
      <c r="AD29" s="9" t="str">
        <f>IF(VLOOKUP($B29,'Dames NET'!$B$6:$M$39,12,FALSE)="","",(VLOOKUP($B29,'Dames NET'!$B$6:$M$39,12,FALSE)))</f>
        <v/>
      </c>
      <c r="AE29" s="152" t="str">
        <f t="shared" si="8"/>
        <v/>
      </c>
      <c r="AF29" s="9" t="str">
        <f>IF(VLOOKUP($B29,'Dames BRUT'!$B$6:$N$39,13,FALSE)="","",(VLOOKUP($B29,'Dames BRUT'!$B$6:$N$39,13,FALSE)))</f>
        <v/>
      </c>
      <c r="AG29" s="9" t="str">
        <f>IF(VLOOKUP($B29,'Dames NET'!$B$6:$N$39,13,FALSE)="","",(VLOOKUP($B29,'Dames NET'!$B$6:$N$39,13,FALSE)))</f>
        <v/>
      </c>
      <c r="AH29" s="152" t="str">
        <f t="shared" si="9"/>
        <v/>
      </c>
      <c r="AI29" s="152">
        <f t="shared" si="10"/>
        <v>82</v>
      </c>
      <c r="AJ29" s="33">
        <f t="shared" si="11"/>
        <v>2</v>
      </c>
      <c r="AK29" s="33">
        <f>IF(AJ29&lt;8,0,+SMALL(($G29,$J29,$M29,$P29,$S29,$V29,$Y29,$AB29,$AE29,$AH29),1))</f>
        <v>0</v>
      </c>
      <c r="AL29" s="33">
        <f>IF(AJ29&lt;9,0,+SMALL(($G29,$J29,$M29,$P29,$S29,$V29,$Y29,$AB29,$AE29,$AH29),2))</f>
        <v>0</v>
      </c>
      <c r="AM29" s="33">
        <f>IF(AJ29&lt;10,0,+SMALL(($G29,$J29,$M29,$P29,$S29,$V29,$Y29,$AB29,$AE29,$AH29),3))</f>
        <v>0</v>
      </c>
      <c r="AN29" s="33">
        <f t="shared" si="12"/>
        <v>82</v>
      </c>
      <c r="AO29" s="9">
        <f t="shared" si="13"/>
        <v>24</v>
      </c>
    </row>
    <row r="30" spans="2:41" s="15" customFormat="1">
      <c r="B30" s="128" t="s">
        <v>207</v>
      </c>
      <c r="C30" s="76"/>
      <c r="D30" s="159" t="s">
        <v>210</v>
      </c>
      <c r="E30" s="9" t="str">
        <f>IF(VLOOKUP($B30,'Dames BRUT'!$B$6:$E$39,4,FALSE)="","",(VLOOKUP($B30,'Dames BRUT'!$B$6:$E$39,4,FALSE)))</f>
        <v/>
      </c>
      <c r="F30" s="9" t="str">
        <f>IF(VLOOKUP($B30,'Dames NET'!$B$6:E$39,4,FALSE)="","",(VLOOKUP($B30,'Dames NET'!$B$6:$E$39,4,FALSE)))</f>
        <v/>
      </c>
      <c r="G30" s="152" t="str">
        <f t="shared" si="0"/>
        <v/>
      </c>
      <c r="H30" s="9" t="str">
        <f>IF(VLOOKUP($B30,'Dames BRUT'!$B$6:$F$39,5,FALSE)="","",(VLOOKUP($B30,'Dames BRUT'!$B$6:$F$39,5,FALSE)))</f>
        <v/>
      </c>
      <c r="I30" s="9" t="str">
        <f>IF(VLOOKUP($B30,'Dames NET'!$B$6:$F$39,5,FALSE)="","",(VLOOKUP($B30,'Dames NET'!$B$6:$F$39,5,FALSE)))</f>
        <v/>
      </c>
      <c r="J30" s="152" t="str">
        <f t="shared" si="1"/>
        <v/>
      </c>
      <c r="K30" s="9" t="str">
        <f>IF(VLOOKUP($B30,'Dames BRUT'!$B$6:$G$39,6,FALSE)="","",(VLOOKUP($B30,'Dames BRUT'!$B$6:$G$39,6,FALSE)))</f>
        <v/>
      </c>
      <c r="L30" s="9" t="str">
        <f>IF(VLOOKUP($B30,'Dames NET'!$B$6:$G$39,6,FALSE)="","",(VLOOKUP($B30,'Dames NET'!$B$6:$G$39,6,FALSE)))</f>
        <v/>
      </c>
      <c r="M30" s="152" t="str">
        <f t="shared" si="2"/>
        <v/>
      </c>
      <c r="N30" s="9" t="str">
        <f>IF(VLOOKUP($B30,'Dames BRUT'!$B$6:$H$39,7,FALSE)="","",(VLOOKUP($B30,'Dames BRUT'!$B$6:$H$39,7,FALSE)))</f>
        <v/>
      </c>
      <c r="O30" s="9" t="str">
        <f>IF(VLOOKUP($B30,'Dames NET'!$B$6:$H$39,7,FALSE)="","",(VLOOKUP($B30,'Dames NET'!$B$6:$H$39,7,FALSE)))</f>
        <v/>
      </c>
      <c r="P30" s="152" t="str">
        <f t="shared" si="3"/>
        <v/>
      </c>
      <c r="Q30" s="9" t="str">
        <f>IF(VLOOKUP($B30,'Dames BRUT'!$B$6:$I$39,8,FALSE)="","",(VLOOKUP($B30,'Dames BRUT'!$B$6:$I$39,8,FALSE)))</f>
        <v/>
      </c>
      <c r="R30" s="9" t="str">
        <f>IF(VLOOKUP($B30,'Dames NET'!$B$6:$I$39,8,FALSE)="","",(VLOOKUP($B30,'Dames NET'!$B$6:$I$39,8,FALSE)))</f>
        <v/>
      </c>
      <c r="S30" s="152" t="str">
        <f t="shared" si="4"/>
        <v/>
      </c>
      <c r="T30" s="9" t="str">
        <f>IF(VLOOKUP($B30,'Dames BRUT'!$B$6:$J$39,9,FALSE)="","",(VLOOKUP($B30,'Dames BRUT'!$B$6:$J$39,9,FALSE)))</f>
        <v/>
      </c>
      <c r="U30" s="9" t="str">
        <f>IF(VLOOKUP($B30,'Dames NET'!$B$6:$J$39,9,FALSE)="","",(VLOOKUP($B30,'Dames NET'!$B$6:$J$39,9,FALSE)))</f>
        <v/>
      </c>
      <c r="V30" s="152" t="str">
        <f t="shared" si="5"/>
        <v/>
      </c>
      <c r="W30" s="9" t="str">
        <f>IF(VLOOKUP($B30,'Dames BRUT'!$B$6:$K$39,10,FALSE)="","",(VLOOKUP($B30,'Dames BRUT'!$B$6:$K$39,10,FALSE)))</f>
        <v/>
      </c>
      <c r="X30" s="9" t="str">
        <f>IF(VLOOKUP($B30,'Dames NET'!$B$6:$K$39,10,FALSE)="","",(VLOOKUP($B30,'Dames NET'!$B$6:$K$39,10,FALSE)))</f>
        <v/>
      </c>
      <c r="Y30" s="152" t="str">
        <f t="shared" si="6"/>
        <v/>
      </c>
      <c r="Z30" s="9">
        <f>IF(VLOOKUP($B30,'Dames BRUT'!$B$6:$L$39,11,FALSE)="","",(VLOOKUP($B30,'Dames BRUT'!$B$6:$L$39,11,FALSE)))</f>
        <v>4</v>
      </c>
      <c r="AA30" s="9">
        <f>IF(VLOOKUP($B30,'Dames NET'!$B$6:$L$39,11,FALSE)="","",(VLOOKUP($B30,'Dames NET'!$B$6:$L$39,11,FALSE)))</f>
        <v>29</v>
      </c>
      <c r="AB30" s="152">
        <f t="shared" si="7"/>
        <v>33</v>
      </c>
      <c r="AC30" s="9" t="str">
        <f>IF(VLOOKUP($B30,'Dames BRUT'!$B$6:$M$39,12,FALSE)="","",(VLOOKUP($B30,'Dames BRUT'!$B$6:$M$39,12,FALSE)))</f>
        <v/>
      </c>
      <c r="AD30" s="9" t="str">
        <f>IF(VLOOKUP($B30,'Dames NET'!$B$6:$M$39,12,FALSE)="","",(VLOOKUP($B30,'Dames NET'!$B$6:$M$39,12,FALSE)))</f>
        <v/>
      </c>
      <c r="AE30" s="152" t="str">
        <f t="shared" si="8"/>
        <v/>
      </c>
      <c r="AF30" s="9">
        <f>IF(VLOOKUP($B30,'Dames BRUT'!$B$6:$N$39,13,FALSE)="","",(VLOOKUP($B30,'Dames BRUT'!$B$6:$N$39,13,FALSE)))</f>
        <v>5</v>
      </c>
      <c r="AG30" s="9">
        <f>IF(VLOOKUP($B30,'Dames NET'!$B$6:$N$39,13,FALSE)="","",(VLOOKUP($B30,'Dames NET'!$B$6:$N$39,13,FALSE)))</f>
        <v>33</v>
      </c>
      <c r="AH30" s="152">
        <f t="shared" si="9"/>
        <v>38</v>
      </c>
      <c r="AI30" s="152">
        <f t="shared" si="10"/>
        <v>71</v>
      </c>
      <c r="AJ30" s="33">
        <f t="shared" si="11"/>
        <v>2</v>
      </c>
      <c r="AK30" s="33">
        <f>IF(AJ30&lt;8,0,+SMALL(($G30,$J30,$M30,$P30,$S30,$V30,$Y30,$AB30,$AE30,$AH30),1))</f>
        <v>0</v>
      </c>
      <c r="AL30" s="33">
        <f>IF(AJ30&lt;9,0,+SMALL(($G30,$J30,$M30,$P30,$S30,$V30,$Y30,$AB30,$AE30,$AH30),2))</f>
        <v>0</v>
      </c>
      <c r="AM30" s="33">
        <f>IF(AJ30&lt;10,0,+SMALL(($G30,$J30,$M30,$P30,$S30,$V30,$Y30,$AB30,$AE30,$AH30),3))</f>
        <v>0</v>
      </c>
      <c r="AN30" s="33">
        <f t="shared" si="12"/>
        <v>71</v>
      </c>
      <c r="AO30" s="9">
        <f t="shared" si="13"/>
        <v>25</v>
      </c>
    </row>
    <row r="31" spans="2:41">
      <c r="B31" s="128" t="s">
        <v>149</v>
      </c>
      <c r="C31" s="76"/>
      <c r="D31" s="131" t="s">
        <v>36</v>
      </c>
      <c r="E31" s="9">
        <f>IF(VLOOKUP($B31,'Dames BRUT'!$B$6:$E$39,4,FALSE)="","",(VLOOKUP($B31,'Dames BRUT'!$B$6:$E$39,4,FALSE)))</f>
        <v>11</v>
      </c>
      <c r="F31" s="9">
        <f>IF(VLOOKUP($B31,'Dames NET'!$B$6:E$39,4,FALSE)="","",(VLOOKUP($B31,'Dames NET'!$B$6:$E$39,4,FALSE)))</f>
        <v>38</v>
      </c>
      <c r="G31" s="152">
        <f t="shared" si="0"/>
        <v>49</v>
      </c>
      <c r="H31" s="9" t="str">
        <f>IF(VLOOKUP($B31,'Dames BRUT'!$B$6:$F$39,5,FALSE)="","",(VLOOKUP($B31,'Dames BRUT'!$B$6:$F$39,5,FALSE)))</f>
        <v/>
      </c>
      <c r="I31" s="9" t="str">
        <f>IF(VLOOKUP($B31,'Dames NET'!$B$6:$F$39,5,FALSE)="","",(VLOOKUP($B31,'Dames NET'!$B$6:$F$39,5,FALSE)))</f>
        <v/>
      </c>
      <c r="J31" s="152" t="str">
        <f t="shared" si="1"/>
        <v/>
      </c>
      <c r="K31" s="9" t="str">
        <f>IF(VLOOKUP($B31,'Dames BRUT'!$B$6:$G$39,6,FALSE)="","",(VLOOKUP($B31,'Dames BRUT'!$B$6:$G$39,6,FALSE)))</f>
        <v/>
      </c>
      <c r="L31" s="9" t="str">
        <f>IF(VLOOKUP($B31,'Dames NET'!$B$6:$G$39,6,FALSE)="","",(VLOOKUP($B31,'Dames NET'!$B$6:$G$39,6,FALSE)))</f>
        <v/>
      </c>
      <c r="M31" s="152" t="str">
        <f t="shared" si="2"/>
        <v/>
      </c>
      <c r="N31" s="9" t="str">
        <f>IF(VLOOKUP($B31,'Dames BRUT'!$B$6:$H$39,7,FALSE)="","",(VLOOKUP($B31,'Dames BRUT'!$B$6:$H$39,7,FALSE)))</f>
        <v/>
      </c>
      <c r="O31" s="9" t="str">
        <f>IF(VLOOKUP($B31,'Dames NET'!$B$6:$H$39,7,FALSE)="","",(VLOOKUP($B31,'Dames NET'!$B$6:$H$39,7,FALSE)))</f>
        <v/>
      </c>
      <c r="P31" s="152" t="str">
        <f t="shared" si="3"/>
        <v/>
      </c>
      <c r="Q31" s="9" t="str">
        <f>IF(VLOOKUP($B31,'Dames BRUT'!$B$6:$I$39,8,FALSE)="","",(VLOOKUP($B31,'Dames BRUT'!$B$6:$I$39,8,FALSE)))</f>
        <v/>
      </c>
      <c r="R31" s="9" t="str">
        <f>IF(VLOOKUP($B31,'Dames NET'!$B$6:$I$39,8,FALSE)="","",(VLOOKUP($B31,'Dames NET'!$B$6:$I$39,8,FALSE)))</f>
        <v/>
      </c>
      <c r="S31" s="152" t="str">
        <f t="shared" si="4"/>
        <v/>
      </c>
      <c r="T31" s="9" t="str">
        <f>IF(VLOOKUP($B31,'Dames BRUT'!$B$6:$J$39,9,FALSE)="","",(VLOOKUP($B31,'Dames BRUT'!$B$6:$J$39,9,FALSE)))</f>
        <v/>
      </c>
      <c r="U31" s="9" t="str">
        <f>IF(VLOOKUP($B31,'Dames NET'!$B$6:$J$39,9,FALSE)="","",(VLOOKUP($B31,'Dames NET'!$B$6:$J$39,9,FALSE)))</f>
        <v/>
      </c>
      <c r="V31" s="152" t="str">
        <f t="shared" si="5"/>
        <v/>
      </c>
      <c r="W31" s="9" t="str">
        <f>IF(VLOOKUP($B31,'Dames BRUT'!$B$6:$K$39,10,FALSE)="","",(VLOOKUP($B31,'Dames BRUT'!$B$6:$K$39,10,FALSE)))</f>
        <v/>
      </c>
      <c r="X31" s="9" t="str">
        <f>IF(VLOOKUP($B31,'Dames NET'!$B$6:$K$39,10,FALSE)="","",(VLOOKUP($B31,'Dames NET'!$B$6:$K$39,10,FALSE)))</f>
        <v/>
      </c>
      <c r="Y31" s="152" t="str">
        <f t="shared" si="6"/>
        <v/>
      </c>
      <c r="Z31" s="9" t="str">
        <f>IF(VLOOKUP($B31,'Dames BRUT'!$B$6:$L$39,11,FALSE)="","",(VLOOKUP($B31,'Dames BRUT'!$B$6:$L$39,11,FALSE)))</f>
        <v/>
      </c>
      <c r="AA31" s="9" t="str">
        <f>IF(VLOOKUP($B31,'Dames NET'!$B$6:$L$39,11,FALSE)="","",(VLOOKUP($B31,'Dames NET'!$B$6:$L$39,11,FALSE)))</f>
        <v/>
      </c>
      <c r="AB31" s="152" t="str">
        <f t="shared" si="7"/>
        <v/>
      </c>
      <c r="AC31" s="9" t="str">
        <f>IF(VLOOKUP($B31,'Dames BRUT'!$B$6:$M$39,12,FALSE)="","",(VLOOKUP($B31,'Dames BRUT'!$B$6:$M$39,12,FALSE)))</f>
        <v/>
      </c>
      <c r="AD31" s="9" t="str">
        <f>IF(VLOOKUP($B31,'Dames NET'!$B$6:$M$39,12,FALSE)="","",(VLOOKUP($B31,'Dames NET'!$B$6:$M$39,12,FALSE)))</f>
        <v/>
      </c>
      <c r="AE31" s="152" t="str">
        <f t="shared" si="8"/>
        <v/>
      </c>
      <c r="AF31" s="9" t="str">
        <f>IF(VLOOKUP($B31,'Dames BRUT'!$B$6:$N$39,13,FALSE)="","",(VLOOKUP($B31,'Dames BRUT'!$B$6:$N$39,13,FALSE)))</f>
        <v/>
      </c>
      <c r="AG31" s="9" t="str">
        <f>IF(VLOOKUP($B31,'Dames NET'!$B$6:$N$39,13,FALSE)="","",(VLOOKUP($B31,'Dames NET'!$B$6:$N$39,13,FALSE)))</f>
        <v/>
      </c>
      <c r="AH31" s="152" t="str">
        <f t="shared" si="9"/>
        <v/>
      </c>
      <c r="AI31" s="152">
        <f t="shared" si="10"/>
        <v>49</v>
      </c>
      <c r="AJ31" s="33">
        <f t="shared" si="11"/>
        <v>1</v>
      </c>
      <c r="AK31" s="33">
        <f>IF(AJ31&lt;8,0,+SMALL(($G31,$J31,$M31,$P31,$S31,$V31,$Y31,$AB31,$AE31,$AH31),1))</f>
        <v>0</v>
      </c>
      <c r="AL31" s="33">
        <f>IF(AJ31&lt;9,0,+SMALL(($G31,$J31,$M31,$P31,$S31,$V31,$Y31,$AB31,$AE31,$AH31),2))</f>
        <v>0</v>
      </c>
      <c r="AM31" s="33">
        <f>IF(AJ31&lt;10,0,+SMALL(($G31,$J31,$M31,$P31,$S31,$V31,$Y31,$AB31,$AE31,$AH31),3))</f>
        <v>0</v>
      </c>
      <c r="AN31" s="33">
        <f t="shared" si="12"/>
        <v>49</v>
      </c>
      <c r="AO31" s="9">
        <f t="shared" si="13"/>
        <v>26</v>
      </c>
    </row>
    <row r="32" spans="2:41" s="15" customFormat="1">
      <c r="B32" s="128" t="s">
        <v>147</v>
      </c>
      <c r="C32" s="76"/>
      <c r="D32" s="131" t="s">
        <v>36</v>
      </c>
      <c r="E32" s="9">
        <f>IF(VLOOKUP($B32,'Dames BRUT'!$B$6:$E$39,4,FALSE)="","",(VLOOKUP($B32,'Dames BRUT'!$B$6:$E$39,4,FALSE)))</f>
        <v>15</v>
      </c>
      <c r="F32" s="9">
        <f>IF(VLOOKUP($B32,'Dames NET'!$B$6:E$39,4,FALSE)="","",(VLOOKUP($B32,'Dames NET'!$B$6:$E$39,4,FALSE)))</f>
        <v>31</v>
      </c>
      <c r="G32" s="152">
        <f t="shared" si="0"/>
        <v>46</v>
      </c>
      <c r="H32" s="9" t="str">
        <f>IF(VLOOKUP($B32,'Dames BRUT'!$B$6:$F$39,5,FALSE)="","",(VLOOKUP($B32,'Dames BRUT'!$B$6:$F$39,5,FALSE)))</f>
        <v/>
      </c>
      <c r="I32" s="9" t="str">
        <f>IF(VLOOKUP($B32,'Dames NET'!$B$6:$F$39,5,FALSE)="","",(VLOOKUP($B32,'Dames NET'!$B$6:$F$39,5,FALSE)))</f>
        <v/>
      </c>
      <c r="J32" s="152" t="str">
        <f t="shared" si="1"/>
        <v/>
      </c>
      <c r="K32" s="9" t="str">
        <f>IF(VLOOKUP($B32,'Dames BRUT'!$B$6:$G$39,6,FALSE)="","",(VLOOKUP($B32,'Dames BRUT'!$B$6:$G$39,6,FALSE)))</f>
        <v/>
      </c>
      <c r="L32" s="9" t="str">
        <f>IF(VLOOKUP($B32,'Dames NET'!$B$6:$G$39,6,FALSE)="","",(VLOOKUP($B32,'Dames NET'!$B$6:$G$39,6,FALSE)))</f>
        <v/>
      </c>
      <c r="M32" s="152" t="str">
        <f t="shared" si="2"/>
        <v/>
      </c>
      <c r="N32" s="9" t="str">
        <f>IF(VLOOKUP($B32,'Dames BRUT'!$B$6:$H$39,7,FALSE)="","",(VLOOKUP($B32,'Dames BRUT'!$B$6:$H$39,7,FALSE)))</f>
        <v/>
      </c>
      <c r="O32" s="9" t="str">
        <f>IF(VLOOKUP($B32,'Dames NET'!$B$6:$H$39,7,FALSE)="","",(VLOOKUP($B32,'Dames NET'!$B$6:$H$39,7,FALSE)))</f>
        <v/>
      </c>
      <c r="P32" s="152" t="str">
        <f t="shared" si="3"/>
        <v/>
      </c>
      <c r="Q32" s="9" t="str">
        <f>IF(VLOOKUP($B32,'Dames BRUT'!$B$6:$I$39,8,FALSE)="","",(VLOOKUP($B32,'Dames BRUT'!$B$6:$I$39,8,FALSE)))</f>
        <v/>
      </c>
      <c r="R32" s="9" t="str">
        <f>IF(VLOOKUP($B32,'Dames NET'!$B$6:$I$39,8,FALSE)="","",(VLOOKUP($B32,'Dames NET'!$B$6:$I$39,8,FALSE)))</f>
        <v/>
      </c>
      <c r="S32" s="152" t="str">
        <f t="shared" si="4"/>
        <v/>
      </c>
      <c r="T32" s="9" t="str">
        <f>IF(VLOOKUP($B32,'Dames BRUT'!$B$6:$J$39,9,FALSE)="","",(VLOOKUP($B32,'Dames BRUT'!$B$6:$J$39,9,FALSE)))</f>
        <v/>
      </c>
      <c r="U32" s="9" t="str">
        <f>IF(VLOOKUP($B32,'Dames NET'!$B$6:$J$39,9,FALSE)="","",(VLOOKUP($B32,'Dames NET'!$B$6:$J$39,9,FALSE)))</f>
        <v/>
      </c>
      <c r="V32" s="152" t="str">
        <f t="shared" si="5"/>
        <v/>
      </c>
      <c r="W32" s="9" t="str">
        <f>IF(VLOOKUP($B32,'Dames BRUT'!$B$6:$K$39,10,FALSE)="","",(VLOOKUP($B32,'Dames BRUT'!$B$6:$K$39,10,FALSE)))</f>
        <v/>
      </c>
      <c r="X32" s="9" t="str">
        <f>IF(VLOOKUP($B32,'Dames NET'!$B$6:$K$39,10,FALSE)="","",(VLOOKUP($B32,'Dames NET'!$B$6:$K$39,10,FALSE)))</f>
        <v/>
      </c>
      <c r="Y32" s="152" t="str">
        <f t="shared" si="6"/>
        <v/>
      </c>
      <c r="Z32" s="9" t="str">
        <f>IF(VLOOKUP($B32,'Dames BRUT'!$B$6:$L$39,11,FALSE)="","",(VLOOKUP($B32,'Dames BRUT'!$B$6:$L$39,11,FALSE)))</f>
        <v/>
      </c>
      <c r="AA32" s="9" t="str">
        <f>IF(VLOOKUP($B32,'Dames NET'!$B$6:$L$39,11,FALSE)="","",(VLOOKUP($B32,'Dames NET'!$B$6:$L$39,11,FALSE)))</f>
        <v/>
      </c>
      <c r="AB32" s="152" t="str">
        <f t="shared" si="7"/>
        <v/>
      </c>
      <c r="AC32" s="9" t="str">
        <f>IF(VLOOKUP($B32,'Dames BRUT'!$B$6:$M$39,12,FALSE)="","",(VLOOKUP($B32,'Dames BRUT'!$B$6:$M$39,12,FALSE)))</f>
        <v/>
      </c>
      <c r="AD32" s="9" t="str">
        <f>IF(VLOOKUP($B32,'Dames NET'!$B$6:$M$39,12,FALSE)="","",(VLOOKUP($B32,'Dames NET'!$B$6:$M$39,12,FALSE)))</f>
        <v/>
      </c>
      <c r="AE32" s="152" t="str">
        <f t="shared" si="8"/>
        <v/>
      </c>
      <c r="AF32" s="9" t="str">
        <f>IF(VLOOKUP($B32,'Dames BRUT'!$B$6:$N$39,13,FALSE)="","",(VLOOKUP($B32,'Dames BRUT'!$B$6:$N$39,13,FALSE)))</f>
        <v/>
      </c>
      <c r="AG32" s="9" t="str">
        <f>IF(VLOOKUP($B32,'Dames NET'!$B$6:$N$39,13,FALSE)="","",(VLOOKUP($B32,'Dames NET'!$B$6:$N$39,13,FALSE)))</f>
        <v/>
      </c>
      <c r="AH32" s="152" t="str">
        <f t="shared" si="9"/>
        <v/>
      </c>
      <c r="AI32" s="152">
        <f t="shared" si="10"/>
        <v>46</v>
      </c>
      <c r="AJ32" s="33">
        <f t="shared" si="11"/>
        <v>1</v>
      </c>
      <c r="AK32" s="33">
        <f>IF(AJ32&lt;8,0,+SMALL(($G32,$J32,$M32,$P32,$S32,$V32,$Y32,$AB32,$AE32,$AH32),1))</f>
        <v>0</v>
      </c>
      <c r="AL32" s="33">
        <f>IF(AJ32&lt;9,0,+SMALL(($G32,$J32,$M32,$P32,$S32,$V32,$Y32,$AB32,$AE32,$AH32),2))</f>
        <v>0</v>
      </c>
      <c r="AM32" s="33">
        <f>IF(AJ32&lt;10,0,+SMALL(($G32,$J32,$M32,$P32,$S32,$V32,$Y32,$AB32,$AE32,$AH32),3))</f>
        <v>0</v>
      </c>
      <c r="AN32" s="33">
        <f t="shared" si="12"/>
        <v>46</v>
      </c>
      <c r="AO32" s="9">
        <f t="shared" si="13"/>
        <v>27</v>
      </c>
    </row>
    <row r="33" spans="2:41" s="15" customFormat="1">
      <c r="B33" s="128" t="s">
        <v>282</v>
      </c>
      <c r="C33" s="76"/>
      <c r="D33" s="134" t="s">
        <v>84</v>
      </c>
      <c r="E33" s="9" t="str">
        <f>IF(VLOOKUP($B33,'Dames BRUT'!$B$6:$E$39,4,FALSE)="","",(VLOOKUP($B33,'Dames BRUT'!$B$6:$E$39,4,FALSE)))</f>
        <v/>
      </c>
      <c r="F33" s="9" t="str">
        <f>IF(VLOOKUP($B33,'Dames NET'!$B$6:E$39,4,FALSE)="","",(VLOOKUP($B33,'Dames NET'!$B$6:$E$39,4,FALSE)))</f>
        <v/>
      </c>
      <c r="G33" s="152" t="str">
        <f t="shared" si="0"/>
        <v/>
      </c>
      <c r="H33" s="9" t="str">
        <f>IF(VLOOKUP($B33,'Dames BRUT'!$B$6:$F$39,5,FALSE)="","",(VLOOKUP($B33,'Dames BRUT'!$B$6:$F$39,5,FALSE)))</f>
        <v/>
      </c>
      <c r="I33" s="9" t="str">
        <f>IF(VLOOKUP($B33,'Dames NET'!$B$6:$F$39,5,FALSE)="","",(VLOOKUP($B33,'Dames NET'!$B$6:$F$39,5,FALSE)))</f>
        <v/>
      </c>
      <c r="J33" s="152" t="str">
        <f t="shared" si="1"/>
        <v/>
      </c>
      <c r="K33" s="9" t="str">
        <f>IF(VLOOKUP($B33,'Dames BRUT'!$B$6:$G$39,6,FALSE)="","",(VLOOKUP($B33,'Dames BRUT'!$B$6:$G$39,6,FALSE)))</f>
        <v/>
      </c>
      <c r="L33" s="9" t="str">
        <f>IF(VLOOKUP($B33,'Dames NET'!$B$6:$G$39,6,FALSE)="","",(VLOOKUP($B33,'Dames NET'!$B$6:$G$39,6,FALSE)))</f>
        <v/>
      </c>
      <c r="M33" s="152" t="str">
        <f t="shared" si="2"/>
        <v/>
      </c>
      <c r="N33" s="9" t="str">
        <f>IF(VLOOKUP($B33,'Dames BRUT'!$B$6:$H$39,7,FALSE)="","",(VLOOKUP($B33,'Dames BRUT'!$B$6:$H$39,7,FALSE)))</f>
        <v/>
      </c>
      <c r="O33" s="9" t="str">
        <f>IF(VLOOKUP($B33,'Dames NET'!$B$6:$H$39,7,FALSE)="","",(VLOOKUP($B33,'Dames NET'!$B$6:$H$39,7,FALSE)))</f>
        <v/>
      </c>
      <c r="P33" s="152" t="str">
        <f t="shared" si="3"/>
        <v/>
      </c>
      <c r="Q33" s="9" t="str">
        <f>IF(VLOOKUP($B33,'Dames BRUT'!$B$6:$I$39,8,FALSE)="","",(VLOOKUP($B33,'Dames BRUT'!$B$6:$I$39,8,FALSE)))</f>
        <v/>
      </c>
      <c r="R33" s="9" t="str">
        <f>IF(VLOOKUP($B33,'Dames NET'!$B$6:$I$39,8,FALSE)="","",(VLOOKUP($B33,'Dames NET'!$B$6:$I$39,8,FALSE)))</f>
        <v/>
      </c>
      <c r="S33" s="152" t="str">
        <f t="shared" si="4"/>
        <v/>
      </c>
      <c r="T33" s="9" t="str">
        <f>IF(VLOOKUP($B33,'Dames BRUT'!$B$6:$J$39,9,FALSE)="","",(VLOOKUP($B33,'Dames BRUT'!$B$6:$J$39,9,FALSE)))</f>
        <v/>
      </c>
      <c r="U33" s="9" t="str">
        <f>IF(VLOOKUP($B33,'Dames NET'!$B$6:$J$39,9,FALSE)="","",(VLOOKUP($B33,'Dames NET'!$B$6:$J$39,9,FALSE)))</f>
        <v/>
      </c>
      <c r="V33" s="152" t="str">
        <f t="shared" si="5"/>
        <v/>
      </c>
      <c r="W33" s="9" t="str">
        <f>IF(VLOOKUP($B33,'Dames BRUT'!$B$6:$K$39,10,FALSE)="","",(VLOOKUP($B33,'Dames BRUT'!$B$6:$K$39,10,FALSE)))</f>
        <v/>
      </c>
      <c r="X33" s="9" t="str">
        <f>IF(VLOOKUP($B33,'Dames NET'!$B$6:$K$39,10,FALSE)="","",(VLOOKUP($B33,'Dames NET'!$B$6:$K$39,10,FALSE)))</f>
        <v/>
      </c>
      <c r="Y33" s="152" t="str">
        <f t="shared" si="6"/>
        <v/>
      </c>
      <c r="Z33" s="9" t="str">
        <f>IF(VLOOKUP($B33,'Dames BRUT'!$B$6:$L$39,11,FALSE)="","",(VLOOKUP($B33,'Dames BRUT'!$B$6:$L$39,11,FALSE)))</f>
        <v/>
      </c>
      <c r="AA33" s="9" t="str">
        <f>IF(VLOOKUP($B33,'Dames NET'!$B$6:$L$39,11,FALSE)="","",(VLOOKUP($B33,'Dames NET'!$B$6:$L$39,11,FALSE)))</f>
        <v/>
      </c>
      <c r="AB33" s="152" t="str">
        <f t="shared" si="7"/>
        <v/>
      </c>
      <c r="AC33" s="9" t="str">
        <f>IF(VLOOKUP($B33,'Dames BRUT'!$B$6:$M$39,12,FALSE)="","",(VLOOKUP($B33,'Dames BRUT'!$B$6:$M$39,12,FALSE)))</f>
        <v/>
      </c>
      <c r="AD33" s="9" t="str">
        <f>IF(VLOOKUP($B33,'Dames NET'!$B$6:$M$39,12,FALSE)="","",(VLOOKUP($B33,'Dames NET'!$B$6:$M$39,12,FALSE)))</f>
        <v/>
      </c>
      <c r="AE33" s="152" t="str">
        <f t="shared" si="8"/>
        <v/>
      </c>
      <c r="AF33" s="9">
        <f>IF(VLOOKUP($B33,'Dames BRUT'!$B$6:$N$39,13,FALSE)="","",(VLOOKUP($B33,'Dames BRUT'!$B$6:$N$39,13,FALSE)))</f>
        <v>14</v>
      </c>
      <c r="AG33" s="9">
        <f>IF(VLOOKUP($B33,'Dames NET'!$B$6:$N$39,13,FALSE)="","",(VLOOKUP($B33,'Dames NET'!$B$6:$N$39,13,FALSE)))</f>
        <v>32</v>
      </c>
      <c r="AH33" s="152">
        <f t="shared" si="9"/>
        <v>46</v>
      </c>
      <c r="AI33" s="152">
        <f t="shared" si="10"/>
        <v>46</v>
      </c>
      <c r="AJ33" s="33">
        <f t="shared" si="11"/>
        <v>1</v>
      </c>
      <c r="AK33" s="33">
        <f>IF(AJ33&lt;8,0,+SMALL(($G33,$J33,$M33,$P33,$S33,$V33,$Y33,$AB33,$AE33,$AH33),1))</f>
        <v>0</v>
      </c>
      <c r="AL33" s="33">
        <f>IF(AJ33&lt;9,0,+SMALL(($G33,$J33,$M33,$P33,$S33,$V33,$Y33,$AB33,$AE33,$AH33),2))</f>
        <v>0</v>
      </c>
      <c r="AM33" s="33">
        <f>IF(AJ33&lt;10,0,+SMALL(($G33,$J33,$M33,$P33,$S33,$V33,$Y33,$AB33,$AE33,$AH33),3))</f>
        <v>0</v>
      </c>
      <c r="AN33" s="33">
        <f t="shared" si="12"/>
        <v>46</v>
      </c>
      <c r="AO33" s="9">
        <f t="shared" si="13"/>
        <v>27</v>
      </c>
    </row>
    <row r="34" spans="2:41" s="15" customFormat="1">
      <c r="B34" s="128" t="s">
        <v>153</v>
      </c>
      <c r="C34" s="76"/>
      <c r="D34" s="132" t="s">
        <v>15</v>
      </c>
      <c r="E34" s="9">
        <f>IF(VLOOKUP($B34,'Dames BRUT'!$B$6:$E$39,4,FALSE)="","",(VLOOKUP($B34,'Dames BRUT'!$B$6:$E$39,4,FALSE)))</f>
        <v>6</v>
      </c>
      <c r="F34" s="9">
        <f>IF(VLOOKUP($B34,'Dames NET'!$B$6:E$39,4,FALSE)="","",(VLOOKUP($B34,'Dames NET'!$B$6:$E$39,4,FALSE)))</f>
        <v>34</v>
      </c>
      <c r="G34" s="152">
        <f t="shared" si="0"/>
        <v>40</v>
      </c>
      <c r="H34" s="9" t="str">
        <f>IF(VLOOKUP($B34,'Dames BRUT'!$B$6:$F$39,5,FALSE)="","",(VLOOKUP($B34,'Dames BRUT'!$B$6:$F$39,5,FALSE)))</f>
        <v/>
      </c>
      <c r="I34" s="9" t="str">
        <f>IF(VLOOKUP($B34,'Dames NET'!$B$6:$F$39,5,FALSE)="","",(VLOOKUP($B34,'Dames NET'!$B$6:$F$39,5,FALSE)))</f>
        <v/>
      </c>
      <c r="J34" s="152" t="str">
        <f t="shared" si="1"/>
        <v/>
      </c>
      <c r="K34" s="9" t="str">
        <f>IF(VLOOKUP($B34,'Dames BRUT'!$B$6:$G$39,6,FALSE)="","",(VLOOKUP($B34,'Dames BRUT'!$B$6:$G$39,6,FALSE)))</f>
        <v/>
      </c>
      <c r="L34" s="9" t="str">
        <f>IF(VLOOKUP($B34,'Dames NET'!$B$6:$G$39,6,FALSE)="","",(VLOOKUP($B34,'Dames NET'!$B$6:$G$39,6,FALSE)))</f>
        <v/>
      </c>
      <c r="M34" s="152" t="str">
        <f t="shared" si="2"/>
        <v/>
      </c>
      <c r="N34" s="9" t="str">
        <f>IF(VLOOKUP($B34,'Dames BRUT'!$B$6:$H$39,7,FALSE)="","",(VLOOKUP($B34,'Dames BRUT'!$B$6:$H$39,7,FALSE)))</f>
        <v/>
      </c>
      <c r="O34" s="9" t="str">
        <f>IF(VLOOKUP($B34,'Dames NET'!$B$6:$H$39,7,FALSE)="","",(VLOOKUP($B34,'Dames NET'!$B$6:$H$39,7,FALSE)))</f>
        <v/>
      </c>
      <c r="P34" s="152" t="str">
        <f t="shared" si="3"/>
        <v/>
      </c>
      <c r="Q34" s="9" t="str">
        <f>IF(VLOOKUP($B34,'Dames BRUT'!$B$6:$I$39,8,FALSE)="","",(VLOOKUP($B34,'Dames BRUT'!$B$6:$I$39,8,FALSE)))</f>
        <v/>
      </c>
      <c r="R34" s="9" t="str">
        <f>IF(VLOOKUP($B34,'Dames NET'!$B$6:$I$39,8,FALSE)="","",(VLOOKUP($B34,'Dames NET'!$B$6:$I$39,8,FALSE)))</f>
        <v/>
      </c>
      <c r="S34" s="152" t="str">
        <f t="shared" si="4"/>
        <v/>
      </c>
      <c r="T34" s="9" t="str">
        <f>IF(VLOOKUP($B34,'Dames BRUT'!$B$6:$J$39,9,FALSE)="","",(VLOOKUP($B34,'Dames BRUT'!$B$6:$J$39,9,FALSE)))</f>
        <v/>
      </c>
      <c r="U34" s="9" t="str">
        <f>IF(VLOOKUP($B34,'Dames NET'!$B$6:$J$39,9,FALSE)="","",(VLOOKUP($B34,'Dames NET'!$B$6:$J$39,9,FALSE)))</f>
        <v/>
      </c>
      <c r="V34" s="152" t="str">
        <f t="shared" si="5"/>
        <v/>
      </c>
      <c r="W34" s="9" t="str">
        <f>IF(VLOOKUP($B34,'Dames BRUT'!$B$6:$K$39,10,FALSE)="","",(VLOOKUP($B34,'Dames BRUT'!$B$6:$K$39,10,FALSE)))</f>
        <v/>
      </c>
      <c r="X34" s="9" t="str">
        <f>IF(VLOOKUP($B34,'Dames NET'!$B$6:$K$39,10,FALSE)="","",(VLOOKUP($B34,'Dames NET'!$B$6:$K$39,10,FALSE)))</f>
        <v/>
      </c>
      <c r="Y34" s="152" t="str">
        <f t="shared" si="6"/>
        <v/>
      </c>
      <c r="Z34" s="9" t="str">
        <f>IF(VLOOKUP($B34,'Dames BRUT'!$B$6:$L$39,11,FALSE)="","",(VLOOKUP($B34,'Dames BRUT'!$B$6:$L$39,11,FALSE)))</f>
        <v/>
      </c>
      <c r="AA34" s="9" t="str">
        <f>IF(VLOOKUP($B34,'Dames NET'!$B$6:$L$39,11,FALSE)="","",(VLOOKUP($B34,'Dames NET'!$B$6:$L$39,11,FALSE)))</f>
        <v/>
      </c>
      <c r="AB34" s="152" t="str">
        <f t="shared" si="7"/>
        <v/>
      </c>
      <c r="AC34" s="9" t="str">
        <f>IF(VLOOKUP($B34,'Dames BRUT'!$B$6:$M$39,12,FALSE)="","",(VLOOKUP($B34,'Dames BRUT'!$B$6:$M$39,12,FALSE)))</f>
        <v/>
      </c>
      <c r="AD34" s="9" t="str">
        <f>IF(VLOOKUP($B34,'Dames NET'!$B$6:$M$39,12,FALSE)="","",(VLOOKUP($B34,'Dames NET'!$B$6:$M$39,12,FALSE)))</f>
        <v/>
      </c>
      <c r="AE34" s="152" t="str">
        <f t="shared" si="8"/>
        <v/>
      </c>
      <c r="AF34" s="9" t="str">
        <f>IF(VLOOKUP($B34,'Dames BRUT'!$B$6:$N$39,13,FALSE)="","",(VLOOKUP($B34,'Dames BRUT'!$B$6:$N$39,13,FALSE)))</f>
        <v/>
      </c>
      <c r="AG34" s="9" t="str">
        <f>IF(VLOOKUP($B34,'Dames NET'!$B$6:$N$39,13,FALSE)="","",(VLOOKUP($B34,'Dames NET'!$B$6:$N$39,13,FALSE)))</f>
        <v/>
      </c>
      <c r="AH34" s="152" t="str">
        <f t="shared" si="9"/>
        <v/>
      </c>
      <c r="AI34" s="152">
        <f t="shared" si="10"/>
        <v>40</v>
      </c>
      <c r="AJ34" s="33">
        <f t="shared" si="11"/>
        <v>1</v>
      </c>
      <c r="AK34" s="33">
        <f>IF(AJ34&lt;8,0,+SMALL(($G34,$J34,$M34,$P34,$S34,$V34,$Y34,$AB34,$AE34,$AH34),1))</f>
        <v>0</v>
      </c>
      <c r="AL34" s="33">
        <f>IF(AJ34&lt;9,0,+SMALL(($G34,$J34,$M34,$P34,$S34,$V34,$Y34,$AB34,$AE34,$AH34),2))</f>
        <v>0</v>
      </c>
      <c r="AM34" s="33">
        <f>IF(AJ34&lt;10,0,+SMALL(($G34,$J34,$M34,$P34,$S34,$V34,$Y34,$AB34,$AE34,$AH34),3))</f>
        <v>0</v>
      </c>
      <c r="AN34" s="33">
        <f t="shared" si="12"/>
        <v>40</v>
      </c>
      <c r="AO34" s="9">
        <f t="shared" si="13"/>
        <v>29</v>
      </c>
    </row>
    <row r="35" spans="2:41" s="15" customFormat="1">
      <c r="B35" s="128" t="s">
        <v>69</v>
      </c>
      <c r="C35" s="76"/>
      <c r="D35" s="132" t="s">
        <v>15</v>
      </c>
      <c r="E35" s="9" t="str">
        <f>IF(VLOOKUP($B35,'Dames BRUT'!$B$6:$E$39,4,FALSE)="","",(VLOOKUP($B35,'Dames BRUT'!$B$6:$E$39,4,FALSE)))</f>
        <v/>
      </c>
      <c r="F35" s="9" t="str">
        <f>IF(VLOOKUP($B35,'Dames NET'!$B$6:E$39,4,FALSE)="","",(VLOOKUP($B35,'Dames NET'!$B$6:$E$39,4,FALSE)))</f>
        <v/>
      </c>
      <c r="G35" s="152" t="str">
        <f t="shared" si="0"/>
        <v/>
      </c>
      <c r="H35" s="9" t="str">
        <f>IF(VLOOKUP($B35,'Dames BRUT'!$B$6:$F$39,5,FALSE)="","",(VLOOKUP($B35,'Dames BRUT'!$B$6:$F$39,5,FALSE)))</f>
        <v/>
      </c>
      <c r="I35" s="9" t="str">
        <f>IF(VLOOKUP($B35,'Dames NET'!$B$6:$F$39,5,FALSE)="","",(VLOOKUP($B35,'Dames NET'!$B$6:$F$39,5,FALSE)))</f>
        <v/>
      </c>
      <c r="J35" s="152" t="str">
        <f t="shared" si="1"/>
        <v/>
      </c>
      <c r="K35" s="9" t="str">
        <f>IF(VLOOKUP($B35,'Dames BRUT'!$B$6:$G$39,6,FALSE)="","",(VLOOKUP($B35,'Dames BRUT'!$B$6:$G$39,6,FALSE)))</f>
        <v/>
      </c>
      <c r="L35" s="9" t="str">
        <f>IF(VLOOKUP($B35,'Dames NET'!$B$6:$G$39,6,FALSE)="","",(VLOOKUP($B35,'Dames NET'!$B$6:$G$39,6,FALSE)))</f>
        <v/>
      </c>
      <c r="M35" s="152" t="str">
        <f t="shared" si="2"/>
        <v/>
      </c>
      <c r="N35" s="9" t="str">
        <f>IF(VLOOKUP($B35,'Dames BRUT'!$B$6:$H$39,7,FALSE)="","",(VLOOKUP($B35,'Dames BRUT'!$B$6:$H$39,7,FALSE)))</f>
        <v/>
      </c>
      <c r="O35" s="9" t="str">
        <f>IF(VLOOKUP($B35,'Dames NET'!$B$6:$H$39,7,FALSE)="","",(VLOOKUP($B35,'Dames NET'!$B$6:$H$39,7,FALSE)))</f>
        <v/>
      </c>
      <c r="P35" s="152" t="str">
        <f t="shared" si="3"/>
        <v/>
      </c>
      <c r="Q35" s="9" t="str">
        <f>IF(VLOOKUP($B35,'Dames BRUT'!$B$6:$I$39,8,FALSE)="","",(VLOOKUP($B35,'Dames BRUT'!$B$6:$I$39,8,FALSE)))</f>
        <v/>
      </c>
      <c r="R35" s="9" t="str">
        <f>IF(VLOOKUP($B35,'Dames NET'!$B$6:$I$39,8,FALSE)="","",(VLOOKUP($B35,'Dames NET'!$B$6:$I$39,8,FALSE)))</f>
        <v/>
      </c>
      <c r="S35" s="152" t="str">
        <f t="shared" si="4"/>
        <v/>
      </c>
      <c r="T35" s="9">
        <f>IF(VLOOKUP($B35,'Dames BRUT'!$B$6:$J$39,9,FALSE)="","",(VLOOKUP($B35,'Dames BRUT'!$B$6:$J$39,9,FALSE)))</f>
        <v>8</v>
      </c>
      <c r="U35" s="9">
        <f>IF(VLOOKUP($B35,'Dames NET'!$B$6:$J$39,9,FALSE)="","",(VLOOKUP($B35,'Dames NET'!$B$6:$J$39,9,FALSE)))</f>
        <v>32</v>
      </c>
      <c r="V35" s="152">
        <f t="shared" si="5"/>
        <v>40</v>
      </c>
      <c r="W35" s="9" t="str">
        <f>IF(VLOOKUP($B35,'Dames BRUT'!$B$6:$K$39,10,FALSE)="","",(VLOOKUP($B35,'Dames BRUT'!$B$6:$K$39,10,FALSE)))</f>
        <v/>
      </c>
      <c r="X35" s="9" t="str">
        <f>IF(VLOOKUP($B35,'Dames NET'!$B$6:$K$39,10,FALSE)="","",(VLOOKUP($B35,'Dames NET'!$B$6:$K$39,10,FALSE)))</f>
        <v/>
      </c>
      <c r="Y35" s="152" t="str">
        <f t="shared" si="6"/>
        <v/>
      </c>
      <c r="Z35" s="9" t="str">
        <f>IF(VLOOKUP($B35,'Dames BRUT'!$B$6:$L$39,11,FALSE)="","",(VLOOKUP($B35,'Dames BRUT'!$B$6:$L$39,11,FALSE)))</f>
        <v/>
      </c>
      <c r="AA35" s="9" t="str">
        <f>IF(VLOOKUP($B35,'Dames NET'!$B$6:$L$39,11,FALSE)="","",(VLOOKUP($B35,'Dames NET'!$B$6:$L$39,11,FALSE)))</f>
        <v/>
      </c>
      <c r="AB35" s="152" t="str">
        <f t="shared" si="7"/>
        <v/>
      </c>
      <c r="AC35" s="9" t="str">
        <f>IF(VLOOKUP($B35,'Dames BRUT'!$B$6:$M$39,12,FALSE)="","",(VLOOKUP($B35,'Dames BRUT'!$B$6:$M$39,12,FALSE)))</f>
        <v/>
      </c>
      <c r="AD35" s="9" t="str">
        <f>IF(VLOOKUP($B35,'Dames NET'!$B$6:$M$39,12,FALSE)="","",(VLOOKUP($B35,'Dames NET'!$B$6:$M$39,12,FALSE)))</f>
        <v/>
      </c>
      <c r="AE35" s="152" t="str">
        <f t="shared" si="8"/>
        <v/>
      </c>
      <c r="AF35" s="9" t="str">
        <f>IF(VLOOKUP($B35,'Dames BRUT'!$B$6:$N$39,13,FALSE)="","",(VLOOKUP($B35,'Dames BRUT'!$B$6:$N$39,13,FALSE)))</f>
        <v/>
      </c>
      <c r="AG35" s="9" t="str">
        <f>IF(VLOOKUP($B35,'Dames NET'!$B$6:$N$39,13,FALSE)="","",(VLOOKUP($B35,'Dames NET'!$B$6:$N$39,13,FALSE)))</f>
        <v/>
      </c>
      <c r="AH35" s="152" t="str">
        <f t="shared" si="9"/>
        <v/>
      </c>
      <c r="AI35" s="152">
        <f t="shared" si="10"/>
        <v>40</v>
      </c>
      <c r="AJ35" s="33">
        <f t="shared" si="11"/>
        <v>1</v>
      </c>
      <c r="AK35" s="33">
        <f>IF(AJ35&lt;8,0,+SMALL(($G35,$J35,$M35,$P35,$S35,$V35,$Y35,$AB35,$AE35,$AH35),1))</f>
        <v>0</v>
      </c>
      <c r="AL35" s="33">
        <f>IF(AJ35&lt;9,0,+SMALL(($G35,$J35,$M35,$P35,$S35,$V35,$Y35,$AB35,$AE35,$AH35),2))</f>
        <v>0</v>
      </c>
      <c r="AM35" s="33">
        <f>IF(AJ35&lt;10,0,+SMALL(($G35,$J35,$M35,$P35,$S35,$V35,$Y35,$AB35,$AE35,$AH35),3))</f>
        <v>0</v>
      </c>
      <c r="AN35" s="33">
        <f t="shared" si="12"/>
        <v>40</v>
      </c>
      <c r="AO35" s="9">
        <f t="shared" si="13"/>
        <v>29</v>
      </c>
    </row>
    <row r="36" spans="2:41" s="15" customFormat="1">
      <c r="B36" s="128" t="s">
        <v>174</v>
      </c>
      <c r="C36" s="76"/>
      <c r="D36" s="129" t="s">
        <v>5</v>
      </c>
      <c r="E36" s="9" t="str">
        <f>IF(VLOOKUP($B36,'Dames BRUT'!$B$6:$E$39,4,FALSE)="","",(VLOOKUP($B36,'Dames BRUT'!$B$6:$E$39,4,FALSE)))</f>
        <v/>
      </c>
      <c r="F36" s="9" t="str">
        <f>IF(VLOOKUP($B36,'Dames NET'!$B$6:E$39,4,FALSE)="","",(VLOOKUP($B36,'Dames NET'!$B$6:$E$39,4,FALSE)))</f>
        <v/>
      </c>
      <c r="G36" s="152" t="str">
        <f t="shared" si="0"/>
        <v/>
      </c>
      <c r="H36" s="9">
        <f>IF(VLOOKUP($B36,'Dames BRUT'!$B$6:$F$39,5,FALSE)="","",(VLOOKUP($B36,'Dames BRUT'!$B$6:$F$39,5,FALSE)))</f>
        <v>5</v>
      </c>
      <c r="I36" s="9">
        <f>IF(VLOOKUP($B36,'Dames NET'!$B$6:$F$39,5,FALSE)="","",(VLOOKUP($B36,'Dames NET'!$B$6:$F$39,5,FALSE)))</f>
        <v>34</v>
      </c>
      <c r="J36" s="152">
        <f t="shared" si="1"/>
        <v>39</v>
      </c>
      <c r="K36" s="9" t="str">
        <f>IF(VLOOKUP($B36,'Dames BRUT'!$B$6:$G$39,6,FALSE)="","",(VLOOKUP($B36,'Dames BRUT'!$B$6:$G$39,6,FALSE)))</f>
        <v/>
      </c>
      <c r="L36" s="9" t="str">
        <f>IF(VLOOKUP($B36,'Dames NET'!$B$6:$G$39,6,FALSE)="","",(VLOOKUP($B36,'Dames NET'!$B$6:$G$39,6,FALSE)))</f>
        <v/>
      </c>
      <c r="M36" s="152" t="str">
        <f t="shared" si="2"/>
        <v/>
      </c>
      <c r="N36" s="9" t="str">
        <f>IF(VLOOKUP($B36,'Dames BRUT'!$B$6:$H$39,7,FALSE)="","",(VLOOKUP($B36,'Dames BRUT'!$B$6:$H$39,7,FALSE)))</f>
        <v/>
      </c>
      <c r="O36" s="9" t="str">
        <f>IF(VLOOKUP($B36,'Dames NET'!$B$6:$H$39,7,FALSE)="","",(VLOOKUP($B36,'Dames NET'!$B$6:$H$39,7,FALSE)))</f>
        <v/>
      </c>
      <c r="P36" s="152" t="str">
        <f t="shared" si="3"/>
        <v/>
      </c>
      <c r="Q36" s="9" t="str">
        <f>IF(VLOOKUP($B36,'Dames BRUT'!$B$6:$I$39,8,FALSE)="","",(VLOOKUP($B36,'Dames BRUT'!$B$6:$I$39,8,FALSE)))</f>
        <v/>
      </c>
      <c r="R36" s="9" t="str">
        <f>IF(VLOOKUP($B36,'Dames NET'!$B$6:$I$39,8,FALSE)="","",(VLOOKUP($B36,'Dames NET'!$B$6:$I$39,8,FALSE)))</f>
        <v/>
      </c>
      <c r="S36" s="152" t="str">
        <f t="shared" si="4"/>
        <v/>
      </c>
      <c r="T36" s="9" t="str">
        <f>IF(VLOOKUP($B36,'Dames BRUT'!$B$6:$J$39,9,FALSE)="","",(VLOOKUP($B36,'Dames BRUT'!$B$6:$J$39,9,FALSE)))</f>
        <v/>
      </c>
      <c r="U36" s="9" t="str">
        <f>IF(VLOOKUP($B36,'Dames NET'!$B$6:$J$39,9,FALSE)="","",(VLOOKUP($B36,'Dames NET'!$B$6:$J$39,9,FALSE)))</f>
        <v/>
      </c>
      <c r="V36" s="152" t="str">
        <f t="shared" si="5"/>
        <v/>
      </c>
      <c r="W36" s="9" t="str">
        <f>IF(VLOOKUP($B36,'Dames BRUT'!$B$6:$K$39,10,FALSE)="","",(VLOOKUP($B36,'Dames BRUT'!$B$6:$K$39,10,FALSE)))</f>
        <v/>
      </c>
      <c r="X36" s="9" t="str">
        <f>IF(VLOOKUP($B36,'Dames NET'!$B$6:$K$39,10,FALSE)="","",(VLOOKUP($B36,'Dames NET'!$B$6:$K$39,10,FALSE)))</f>
        <v/>
      </c>
      <c r="Y36" s="152" t="str">
        <f t="shared" si="6"/>
        <v/>
      </c>
      <c r="Z36" s="9" t="str">
        <f>IF(VLOOKUP($B36,'Dames BRUT'!$B$6:$L$39,11,FALSE)="","",(VLOOKUP($B36,'Dames BRUT'!$B$6:$L$39,11,FALSE)))</f>
        <v/>
      </c>
      <c r="AA36" s="9" t="str">
        <f>IF(VLOOKUP($B36,'Dames NET'!$B$6:$L$39,11,FALSE)="","",(VLOOKUP($B36,'Dames NET'!$B$6:$L$39,11,FALSE)))</f>
        <v/>
      </c>
      <c r="AB36" s="152" t="str">
        <f t="shared" si="7"/>
        <v/>
      </c>
      <c r="AC36" s="9" t="str">
        <f>IF(VLOOKUP($B36,'Dames BRUT'!$B$6:$M$39,12,FALSE)="","",(VLOOKUP($B36,'Dames BRUT'!$B$6:$M$39,12,FALSE)))</f>
        <v/>
      </c>
      <c r="AD36" s="9" t="str">
        <f>IF(VLOOKUP($B36,'Dames NET'!$B$6:$M$39,12,FALSE)="","",(VLOOKUP($B36,'Dames NET'!$B$6:$M$39,12,FALSE)))</f>
        <v/>
      </c>
      <c r="AE36" s="152" t="str">
        <f t="shared" si="8"/>
        <v/>
      </c>
      <c r="AF36" s="9" t="str">
        <f>IF(VLOOKUP($B36,'Dames BRUT'!$B$6:$N$39,13,FALSE)="","",(VLOOKUP($B36,'Dames BRUT'!$B$6:$N$39,13,FALSE)))</f>
        <v/>
      </c>
      <c r="AG36" s="9" t="str">
        <f>IF(VLOOKUP($B36,'Dames NET'!$B$6:$N$39,13,FALSE)="","",(VLOOKUP($B36,'Dames NET'!$B$6:$N$39,13,FALSE)))</f>
        <v/>
      </c>
      <c r="AH36" s="152" t="str">
        <f t="shared" si="9"/>
        <v/>
      </c>
      <c r="AI36" s="152">
        <f t="shared" si="10"/>
        <v>39</v>
      </c>
      <c r="AJ36" s="33">
        <f t="shared" si="11"/>
        <v>1</v>
      </c>
      <c r="AK36" s="33">
        <f>IF(AJ36&lt;8,0,+SMALL(($G36,$J36,$M36,$P36,$S36,$V36,$Y36,$AB36,$AE36,$AH36),1))</f>
        <v>0</v>
      </c>
      <c r="AL36" s="33">
        <f>IF(AJ36&lt;9,0,+SMALL(($G36,$J36,$M36,$P36,$S36,$V36,$Y36,$AB36,$AE36,$AH36),2))</f>
        <v>0</v>
      </c>
      <c r="AM36" s="33">
        <f>IF(AJ36&lt;10,0,+SMALL(($G36,$J36,$M36,$P36,$S36,$V36,$Y36,$AB36,$AE36,$AH36),3))</f>
        <v>0</v>
      </c>
      <c r="AN36" s="33">
        <f t="shared" si="12"/>
        <v>39</v>
      </c>
      <c r="AO36" s="9">
        <f t="shared" si="13"/>
        <v>31</v>
      </c>
    </row>
    <row r="37" spans="2:41" s="15" customFormat="1">
      <c r="B37" s="128" t="s">
        <v>211</v>
      </c>
      <c r="C37" s="76"/>
      <c r="D37" s="135" t="s">
        <v>26</v>
      </c>
      <c r="E37" s="9" t="str">
        <f>IF(VLOOKUP($B37,'Dames BRUT'!$B$6:$E$39,4,FALSE)="","",(VLOOKUP($B37,'Dames BRUT'!$B$6:$E$39,4,FALSE)))</f>
        <v/>
      </c>
      <c r="F37" s="9" t="str">
        <f>IF(VLOOKUP($B37,'Dames NET'!$B$6:E$39,4,FALSE)="","",(VLOOKUP($B37,'Dames NET'!$B$6:$E$39,4,FALSE)))</f>
        <v/>
      </c>
      <c r="G37" s="152" t="str">
        <f t="shared" si="0"/>
        <v/>
      </c>
      <c r="H37" s="9" t="str">
        <f>IF(VLOOKUP($B37,'Dames BRUT'!$B$6:$F$39,5,FALSE)="","",(VLOOKUP($B37,'Dames BRUT'!$B$6:$F$39,5,FALSE)))</f>
        <v/>
      </c>
      <c r="I37" s="9" t="str">
        <f>IF(VLOOKUP($B37,'Dames NET'!$B$6:$F$39,5,FALSE)="","",(VLOOKUP($B37,'Dames NET'!$B$6:$F$39,5,FALSE)))</f>
        <v/>
      </c>
      <c r="J37" s="152" t="str">
        <f t="shared" si="1"/>
        <v/>
      </c>
      <c r="K37" s="9" t="str">
        <f>IF(VLOOKUP($B37,'Dames BRUT'!$B$6:$G$39,6,FALSE)="","",(VLOOKUP($B37,'Dames BRUT'!$B$6:$G$39,6,FALSE)))</f>
        <v/>
      </c>
      <c r="L37" s="9" t="str">
        <f>IF(VLOOKUP($B37,'Dames NET'!$B$6:$G$39,6,FALSE)="","",(VLOOKUP($B37,'Dames NET'!$B$6:$G$39,6,FALSE)))</f>
        <v/>
      </c>
      <c r="M37" s="152" t="str">
        <f t="shared" si="2"/>
        <v/>
      </c>
      <c r="N37" s="9" t="str">
        <f>IF(VLOOKUP($B37,'Dames BRUT'!$B$6:$H$39,7,FALSE)="","",(VLOOKUP($B37,'Dames BRUT'!$B$6:$H$39,7,FALSE)))</f>
        <v/>
      </c>
      <c r="O37" s="9" t="str">
        <f>IF(VLOOKUP($B37,'Dames NET'!$B$6:$H$39,7,FALSE)="","",(VLOOKUP($B37,'Dames NET'!$B$6:$H$39,7,FALSE)))</f>
        <v/>
      </c>
      <c r="P37" s="152" t="str">
        <f t="shared" si="3"/>
        <v/>
      </c>
      <c r="Q37" s="9" t="str">
        <f>IF(VLOOKUP($B37,'Dames BRUT'!$B$6:$I$39,8,FALSE)="","",(VLOOKUP($B37,'Dames BRUT'!$B$6:$I$39,8,FALSE)))</f>
        <v/>
      </c>
      <c r="R37" s="9" t="str">
        <f>IF(VLOOKUP($B37,'Dames NET'!$B$6:$I$39,8,FALSE)="","",(VLOOKUP($B37,'Dames NET'!$B$6:$I$39,8,FALSE)))</f>
        <v/>
      </c>
      <c r="S37" s="152" t="str">
        <f t="shared" si="4"/>
        <v/>
      </c>
      <c r="T37" s="9" t="str">
        <f>IF(VLOOKUP($B37,'Dames BRUT'!$B$6:$J$39,9,FALSE)="","",(VLOOKUP($B37,'Dames BRUT'!$B$6:$J$39,9,FALSE)))</f>
        <v/>
      </c>
      <c r="U37" s="9" t="str">
        <f>IF(VLOOKUP($B37,'Dames NET'!$B$6:$J$39,9,FALSE)="","",(VLOOKUP($B37,'Dames NET'!$B$6:$J$39,9,FALSE)))</f>
        <v/>
      </c>
      <c r="V37" s="152" t="str">
        <f t="shared" si="5"/>
        <v/>
      </c>
      <c r="W37" s="9" t="str">
        <f>IF(VLOOKUP($B37,'Dames BRUT'!$B$6:$K$39,10,FALSE)="","",(VLOOKUP($B37,'Dames BRUT'!$B$6:$K$39,10,FALSE)))</f>
        <v/>
      </c>
      <c r="X37" s="9" t="str">
        <f>IF(VLOOKUP($B37,'Dames NET'!$B$6:$K$39,10,FALSE)="","",(VLOOKUP($B37,'Dames NET'!$B$6:$K$39,10,FALSE)))</f>
        <v/>
      </c>
      <c r="Y37" s="152" t="str">
        <f t="shared" si="6"/>
        <v/>
      </c>
      <c r="Z37" s="9">
        <f>IF(VLOOKUP($B37,'Dames BRUT'!$B$6:$L$39,11,FALSE)="","",(VLOOKUP($B37,'Dames BRUT'!$B$6:$L$39,11,FALSE)))</f>
        <v>12</v>
      </c>
      <c r="AA37" s="9">
        <f>IF(VLOOKUP($B37,'Dames NET'!$B$6:$L$39,11,FALSE)="","",(VLOOKUP($B37,'Dames NET'!$B$6:$L$39,11,FALSE)))</f>
        <v>25</v>
      </c>
      <c r="AB37" s="152">
        <f t="shared" si="7"/>
        <v>37</v>
      </c>
      <c r="AC37" s="9" t="str">
        <f>IF(VLOOKUP($B37,'Dames BRUT'!$B$6:$M$39,12,FALSE)="","",(VLOOKUP($B37,'Dames BRUT'!$B$6:$M$39,12,FALSE)))</f>
        <v/>
      </c>
      <c r="AD37" s="9" t="str">
        <f>IF(VLOOKUP($B37,'Dames NET'!$B$6:$M$39,12,FALSE)="","",(VLOOKUP($B37,'Dames NET'!$B$6:$M$39,12,FALSE)))</f>
        <v/>
      </c>
      <c r="AE37" s="152" t="str">
        <f t="shared" si="8"/>
        <v/>
      </c>
      <c r="AF37" s="9" t="str">
        <f>IF(VLOOKUP($B37,'Dames BRUT'!$B$6:$N$39,13,FALSE)="","",(VLOOKUP($B37,'Dames BRUT'!$B$6:$N$39,13,FALSE)))</f>
        <v/>
      </c>
      <c r="AG37" s="9" t="str">
        <f>IF(VLOOKUP($B37,'Dames NET'!$B$6:$N$39,13,FALSE)="","",(VLOOKUP($B37,'Dames NET'!$B$6:$N$39,13,FALSE)))</f>
        <v/>
      </c>
      <c r="AH37" s="152" t="str">
        <f t="shared" si="9"/>
        <v/>
      </c>
      <c r="AI37" s="152">
        <f t="shared" si="10"/>
        <v>37</v>
      </c>
      <c r="AJ37" s="33">
        <f t="shared" si="11"/>
        <v>1</v>
      </c>
      <c r="AK37" s="33">
        <f>IF(AJ37&lt;8,0,+SMALL(($G37,$J37,$M37,$P37,$S37,$V37,$Y37,$AB37,$AE37,$AH37),1))</f>
        <v>0</v>
      </c>
      <c r="AL37" s="33">
        <f>IF(AJ37&lt;9,0,+SMALL(($G37,$J37,$M37,$P37,$S37,$V37,$Y37,$AB37,$AE37,$AH37),2))</f>
        <v>0</v>
      </c>
      <c r="AM37" s="33">
        <f>IF(AJ37&lt;10,0,+SMALL(($G37,$J37,$M37,$P37,$S37,$V37,$Y37,$AB37,$AE37,$AH37),3))</f>
        <v>0</v>
      </c>
      <c r="AN37" s="33">
        <f t="shared" si="12"/>
        <v>37</v>
      </c>
      <c r="AO37" s="9">
        <f t="shared" si="13"/>
        <v>32</v>
      </c>
    </row>
    <row r="38" spans="2:41" s="15" customFormat="1">
      <c r="B38" s="128" t="s">
        <v>209</v>
      </c>
      <c r="C38" s="76"/>
      <c r="D38" s="159" t="s">
        <v>210</v>
      </c>
      <c r="E38" s="9" t="str">
        <f>IF(VLOOKUP($B38,'Dames BRUT'!$B$6:$E$39,4,FALSE)="","",(VLOOKUP($B38,'Dames BRUT'!$B$6:$E$39,4,FALSE)))</f>
        <v/>
      </c>
      <c r="F38" s="9" t="str">
        <f>IF(VLOOKUP($B38,'Dames NET'!$B$6:E$39,4,FALSE)="","",(VLOOKUP($B38,'Dames NET'!$B$6:$E$39,4,FALSE)))</f>
        <v/>
      </c>
      <c r="G38" s="152" t="str">
        <f t="shared" si="0"/>
        <v/>
      </c>
      <c r="H38" s="9" t="str">
        <f>IF(VLOOKUP($B38,'Dames BRUT'!$B$6:$F$39,5,FALSE)="","",(VLOOKUP($B38,'Dames BRUT'!$B$6:$F$39,5,FALSE)))</f>
        <v/>
      </c>
      <c r="I38" s="9" t="str">
        <f>IF(VLOOKUP($B38,'Dames NET'!$B$6:$F$39,5,FALSE)="","",(VLOOKUP($B38,'Dames NET'!$B$6:$F$39,5,FALSE)))</f>
        <v/>
      </c>
      <c r="J38" s="152" t="str">
        <f t="shared" si="1"/>
        <v/>
      </c>
      <c r="K38" s="9" t="str">
        <f>IF(VLOOKUP($B38,'Dames BRUT'!$B$6:$G$39,6,FALSE)="","",(VLOOKUP($B38,'Dames BRUT'!$B$6:$G$39,6,FALSE)))</f>
        <v/>
      </c>
      <c r="L38" s="9" t="str">
        <f>IF(VLOOKUP($B38,'Dames NET'!$B$6:$G$39,6,FALSE)="","",(VLOOKUP($B38,'Dames NET'!$B$6:$G$39,6,FALSE)))</f>
        <v/>
      </c>
      <c r="M38" s="152" t="str">
        <f t="shared" si="2"/>
        <v/>
      </c>
      <c r="N38" s="9" t="str">
        <f>IF(VLOOKUP($B38,'Dames BRUT'!$B$6:$H$39,7,FALSE)="","",(VLOOKUP($B38,'Dames BRUT'!$B$6:$H$39,7,FALSE)))</f>
        <v/>
      </c>
      <c r="O38" s="9" t="str">
        <f>IF(VLOOKUP($B38,'Dames NET'!$B$6:$H$39,7,FALSE)="","",(VLOOKUP($B38,'Dames NET'!$B$6:$H$39,7,FALSE)))</f>
        <v/>
      </c>
      <c r="P38" s="152" t="str">
        <f t="shared" si="3"/>
        <v/>
      </c>
      <c r="Q38" s="9" t="str">
        <f>IF(VLOOKUP($B38,'Dames BRUT'!$B$6:$I$39,8,FALSE)="","",(VLOOKUP($B38,'Dames BRUT'!$B$6:$I$39,8,FALSE)))</f>
        <v/>
      </c>
      <c r="R38" s="9" t="str">
        <f>IF(VLOOKUP($B38,'Dames NET'!$B$6:$I$39,8,FALSE)="","",(VLOOKUP($B38,'Dames NET'!$B$6:$I$39,8,FALSE)))</f>
        <v/>
      </c>
      <c r="S38" s="152" t="str">
        <f t="shared" si="4"/>
        <v/>
      </c>
      <c r="T38" s="9" t="str">
        <f>IF(VLOOKUP($B38,'Dames BRUT'!$B$6:$J$39,9,FALSE)="","",(VLOOKUP($B38,'Dames BRUT'!$B$6:$J$39,9,FALSE)))</f>
        <v/>
      </c>
      <c r="U38" s="9" t="str">
        <f>IF(VLOOKUP($B38,'Dames NET'!$B$6:$J$39,9,FALSE)="","",(VLOOKUP($B38,'Dames NET'!$B$6:$J$39,9,FALSE)))</f>
        <v/>
      </c>
      <c r="V38" s="152" t="str">
        <f t="shared" si="5"/>
        <v/>
      </c>
      <c r="W38" s="9" t="str">
        <f>IF(VLOOKUP($B38,'Dames BRUT'!$B$6:$K$39,10,FALSE)="","",(VLOOKUP($B38,'Dames BRUT'!$B$6:$K$39,10,FALSE)))</f>
        <v/>
      </c>
      <c r="X38" s="9" t="str">
        <f>IF(VLOOKUP($B38,'Dames NET'!$B$6:$K$39,10,FALSE)="","",(VLOOKUP($B38,'Dames NET'!$B$6:$K$39,10,FALSE)))</f>
        <v/>
      </c>
      <c r="Y38" s="152" t="str">
        <f t="shared" si="6"/>
        <v/>
      </c>
      <c r="Z38" s="9">
        <f>IF(VLOOKUP($B38,'Dames BRUT'!$B$6:$L$39,11,FALSE)="","",(VLOOKUP($B38,'Dames BRUT'!$B$6:$L$39,11,FALSE)))</f>
        <v>0</v>
      </c>
      <c r="AA38" s="9">
        <f>IF(VLOOKUP($B38,'Dames NET'!$B$6:$L$39,11,FALSE)="","",(VLOOKUP($B38,'Dames NET'!$B$6:$L$39,11,FALSE)))</f>
        <v>0</v>
      </c>
      <c r="AB38" s="152">
        <f t="shared" si="7"/>
        <v>0</v>
      </c>
      <c r="AC38" s="9">
        <f>IF(VLOOKUP($B38,'Dames BRUT'!$B$6:$M$39,12,FALSE)="","",(VLOOKUP($B38,'Dames BRUT'!$B$6:$M$39,12,FALSE)))</f>
        <v>5</v>
      </c>
      <c r="AD38" s="9">
        <f>IF(VLOOKUP($B38,'Dames NET'!$B$6:$M$39,12,FALSE)="","",(VLOOKUP($B38,'Dames NET'!$B$6:$M$39,12,FALSE)))</f>
        <v>24</v>
      </c>
      <c r="AE38" s="152">
        <f t="shared" si="8"/>
        <v>29</v>
      </c>
      <c r="AF38" s="9" t="str">
        <f>IF(VLOOKUP($B38,'Dames BRUT'!$B$6:$N$39,13,FALSE)="","",(VLOOKUP($B38,'Dames BRUT'!$B$6:$N$39,13,FALSE)))</f>
        <v/>
      </c>
      <c r="AG38" s="9" t="str">
        <f>IF(VLOOKUP($B38,'Dames NET'!$B$6:$N$39,13,FALSE)="","",(VLOOKUP($B38,'Dames NET'!$B$6:$N$39,13,FALSE)))</f>
        <v/>
      </c>
      <c r="AH38" s="152" t="str">
        <f t="shared" si="9"/>
        <v/>
      </c>
      <c r="AI38" s="152">
        <f t="shared" si="10"/>
        <v>29</v>
      </c>
      <c r="AJ38" s="33">
        <f t="shared" si="11"/>
        <v>2</v>
      </c>
      <c r="AK38" s="33">
        <f>IF(AJ38&lt;8,0,+SMALL(($G38,$J38,$M38,$P38,$S38,$V38,$Y38,$AB38,$AE38,$AH38),1))</f>
        <v>0</v>
      </c>
      <c r="AL38" s="33">
        <f>IF(AJ38&lt;9,0,+SMALL(($G38,$J38,$M38,$P38,$S38,$V38,$Y38,$AB38,$AE38,$AH38),2))</f>
        <v>0</v>
      </c>
      <c r="AM38" s="33">
        <f>IF(AJ38&lt;10,0,+SMALL(($G38,$J38,$M38,$P38,$S38,$V38,$Y38,$AB38,$AE38,$AH38),3))</f>
        <v>0</v>
      </c>
      <c r="AN38" s="33">
        <f t="shared" si="12"/>
        <v>29</v>
      </c>
      <c r="AO38" s="9">
        <f t="shared" si="13"/>
        <v>33</v>
      </c>
    </row>
    <row r="39" spans="2:41">
      <c r="B39" s="128" t="s">
        <v>183</v>
      </c>
      <c r="C39" s="76"/>
      <c r="D39" s="136" t="s">
        <v>230</v>
      </c>
      <c r="E39" s="9" t="str">
        <f>IF(VLOOKUP($B39,'Dames BRUT'!$B$6:$E$39,4,FALSE)="","",(VLOOKUP($B39,'Dames BRUT'!$B$6:$E$39,4,FALSE)))</f>
        <v/>
      </c>
      <c r="F39" s="9" t="str">
        <f>IF(VLOOKUP($B39,'Dames NET'!$B$6:E$39,4,FALSE)="","",(VLOOKUP($B39,'Dames NET'!$B$6:$E$39,4,FALSE)))</f>
        <v/>
      </c>
      <c r="G39" s="152" t="str">
        <f t="shared" si="0"/>
        <v/>
      </c>
      <c r="H39" s="9" t="str">
        <f>IF(VLOOKUP($B39,'Dames BRUT'!$B$6:$F$39,5,FALSE)="","",(VLOOKUP($B39,'Dames BRUT'!$B$6:$F$39,5,FALSE)))</f>
        <v/>
      </c>
      <c r="I39" s="9" t="str">
        <f>IF(VLOOKUP($B39,'Dames NET'!$B$6:$F$39,5,FALSE)="","",(VLOOKUP($B39,'Dames NET'!$B$6:$F$39,5,FALSE)))</f>
        <v/>
      </c>
      <c r="J39" s="152" t="str">
        <f t="shared" si="1"/>
        <v/>
      </c>
      <c r="K39" s="9" t="str">
        <f>IF(VLOOKUP($B39,'Dames BRUT'!$B$6:$G$39,6,FALSE)="","",(VLOOKUP($B39,'Dames BRUT'!$B$6:$G$39,6,FALSE)))</f>
        <v/>
      </c>
      <c r="L39" s="9" t="str">
        <f>IF(VLOOKUP($B39,'Dames NET'!$B$6:$G$39,6,FALSE)="","",(VLOOKUP($B39,'Dames NET'!$B$6:$G$39,6,FALSE)))</f>
        <v/>
      </c>
      <c r="M39" s="152" t="str">
        <f t="shared" si="2"/>
        <v/>
      </c>
      <c r="N39" s="9" t="str">
        <f>IF(VLOOKUP($B39,'Dames BRUT'!$B$6:$H$39,7,FALSE)="","",(VLOOKUP($B39,'Dames BRUT'!$B$6:$H$39,7,FALSE)))</f>
        <v/>
      </c>
      <c r="O39" s="9" t="str">
        <f>IF(VLOOKUP($B39,'Dames NET'!$B$6:$H$39,7,FALSE)="","",(VLOOKUP($B39,'Dames NET'!$B$6:$H$39,7,FALSE)))</f>
        <v/>
      </c>
      <c r="P39" s="152" t="str">
        <f t="shared" si="3"/>
        <v/>
      </c>
      <c r="Q39" s="9" t="str">
        <f>IF(VLOOKUP($B39,'Dames BRUT'!$B$6:$I$39,8,FALSE)="","",(VLOOKUP($B39,'Dames BRUT'!$B$6:$I$39,8,FALSE)))</f>
        <v/>
      </c>
      <c r="R39" s="9" t="str">
        <f>IF(VLOOKUP($B39,'Dames NET'!$B$6:$I$39,8,FALSE)="","",(VLOOKUP($B39,'Dames NET'!$B$6:$I$39,8,FALSE)))</f>
        <v/>
      </c>
      <c r="S39" s="152" t="str">
        <f t="shared" si="4"/>
        <v/>
      </c>
      <c r="T39" s="9" t="str">
        <f>IF(VLOOKUP($B39,'Dames BRUT'!$B$6:$J$39,9,FALSE)="","",(VLOOKUP($B39,'Dames BRUT'!$B$6:$J$39,9,FALSE)))</f>
        <v/>
      </c>
      <c r="U39" s="9" t="str">
        <f>IF(VLOOKUP($B39,'Dames NET'!$B$6:$J$39,9,FALSE)="","",(VLOOKUP($B39,'Dames NET'!$B$6:$J$39,9,FALSE)))</f>
        <v/>
      </c>
      <c r="V39" s="152" t="str">
        <f t="shared" si="5"/>
        <v/>
      </c>
      <c r="W39" s="9" t="str">
        <f>IF(VLOOKUP($B39,'Dames BRUT'!$B$6:$K$39,10,FALSE)="","",(VLOOKUP($B39,'Dames BRUT'!$B$6:$K$39,10,FALSE)))</f>
        <v/>
      </c>
      <c r="X39" s="9" t="str">
        <f>IF(VLOOKUP($B39,'Dames NET'!$B$6:$K$39,10,FALSE)="","",(VLOOKUP($B39,'Dames NET'!$B$6:$K$39,10,FALSE)))</f>
        <v/>
      </c>
      <c r="Y39" s="152" t="str">
        <f t="shared" si="6"/>
        <v/>
      </c>
      <c r="Z39" s="9" t="str">
        <f>IF(VLOOKUP($B39,'Dames BRUT'!$B$6:$L$39,11,FALSE)="","",(VLOOKUP($B39,'Dames BRUT'!$B$6:$L$39,11,FALSE)))</f>
        <v/>
      </c>
      <c r="AA39" s="9" t="str">
        <f>IF(VLOOKUP($B39,'Dames NET'!$B$6:$L$39,11,FALSE)="","",(VLOOKUP($B39,'Dames NET'!$B$6:$L$39,11,FALSE)))</f>
        <v/>
      </c>
      <c r="AB39" s="152" t="str">
        <f t="shared" si="7"/>
        <v/>
      </c>
      <c r="AC39" s="9" t="str">
        <f>IF(VLOOKUP($B39,'Dames BRUT'!$B$6:$M$39,12,FALSE)="","",(VLOOKUP($B39,'Dames BRUT'!$B$6:$M$39,12,FALSE)))</f>
        <v/>
      </c>
      <c r="AD39" s="9" t="str">
        <f>IF(VLOOKUP($B39,'Dames NET'!$B$6:$M$39,12,FALSE)="","",(VLOOKUP($B39,'Dames NET'!$B$6:$M$39,12,FALSE)))</f>
        <v/>
      </c>
      <c r="AE39" s="152" t="str">
        <f t="shared" si="8"/>
        <v/>
      </c>
      <c r="AF39" s="9" t="str">
        <f>IF(VLOOKUP($B39,'Dames BRUT'!$B$6:$N$39,13,FALSE)="","",(VLOOKUP($B39,'Dames BRUT'!$B$6:$N$39,13,FALSE)))</f>
        <v/>
      </c>
      <c r="AG39" s="9" t="str">
        <f>IF(VLOOKUP($B39,'Dames NET'!$B$6:$N$39,13,FALSE)="","",(VLOOKUP($B39,'Dames NET'!$B$6:$N$39,13,FALSE)))</f>
        <v/>
      </c>
      <c r="AH39" s="152" t="str">
        <f t="shared" si="9"/>
        <v/>
      </c>
      <c r="AI39" s="152">
        <f t="shared" si="10"/>
        <v>0</v>
      </c>
      <c r="AJ39" s="33">
        <f t="shared" si="11"/>
        <v>0</v>
      </c>
      <c r="AK39" s="33">
        <f>IF(AJ39&lt;8,0,+SMALL(($G39,$J39,$M39,$P39,$S39,$V39,$Y39,$AB39,$AE39,$AH39),1))</f>
        <v>0</v>
      </c>
      <c r="AL39" s="33">
        <f>IF(AJ39&lt;9,0,+SMALL(($G39,$J39,$M39,$P39,$S39,$V39,$Y39,$AB39,$AE39,$AH39),2))</f>
        <v>0</v>
      </c>
      <c r="AM39" s="33">
        <f>IF(AJ39&lt;10,0,+SMALL(($G39,$J39,$M39,$P39,$S39,$V39,$Y39,$AB39,$AE39,$AH39),3))</f>
        <v>0</v>
      </c>
      <c r="AN39" s="33">
        <f t="shared" si="12"/>
        <v>0</v>
      </c>
      <c r="AO39" s="9">
        <f t="shared" si="13"/>
        <v>34</v>
      </c>
    </row>
    <row r="40" spans="2:41"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2" spans="2:41">
      <c r="AI42" s="21"/>
    </row>
  </sheetData>
  <sortState ref="B6:AO39">
    <sortCondition ref="AO6:AO39"/>
  </sortState>
  <mergeCells count="22">
    <mergeCell ref="B2:C2"/>
    <mergeCell ref="E4:G4"/>
    <mergeCell ref="H4:J4"/>
    <mergeCell ref="K4:M4"/>
    <mergeCell ref="B4:B5"/>
    <mergeCell ref="C4:C5"/>
    <mergeCell ref="D4:D5"/>
    <mergeCell ref="N4:P4"/>
    <mergeCell ref="Q4:S4"/>
    <mergeCell ref="T4:V4"/>
    <mergeCell ref="W4:Y4"/>
    <mergeCell ref="Z4:AB4"/>
    <mergeCell ref="AC4:AE4"/>
    <mergeCell ref="AF4:AH4"/>
    <mergeCell ref="AI4:AI5"/>
    <mergeCell ref="AJ4:AJ5"/>
    <mergeCell ref="AK4:AK5"/>
    <mergeCell ref="AK2:AO2"/>
    <mergeCell ref="AL4:AL5"/>
    <mergeCell ref="AM4:AM5"/>
    <mergeCell ref="AN4:AN5"/>
    <mergeCell ref="AO4:AO5"/>
  </mergeCells>
  <conditionalFormatting sqref="AO6:AO39">
    <cfRule type="cellIs" dxfId="23" priority="9" operator="equal">
      <formula>3</formula>
    </cfRule>
    <cfRule type="cellIs" dxfId="22" priority="10" operator="equal">
      <formula>2</formula>
    </cfRule>
    <cfRule type="cellIs" dxfId="21" priority="11" operator="equal">
      <formula>1</formula>
    </cfRule>
    <cfRule type="cellIs" dxfId="20" priority="12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Feuil2</vt:lpstr>
      <vt:lpstr>MASSANE</vt:lpstr>
      <vt:lpstr>PALMARES 2021</vt:lpstr>
      <vt:lpstr>Messieurs BRUT</vt:lpstr>
      <vt:lpstr>Messieurs NET</vt:lpstr>
      <vt:lpstr>Messieurs Brut+Net</vt:lpstr>
      <vt:lpstr>Dames BRUT</vt:lpstr>
      <vt:lpstr>Dames NET</vt:lpstr>
      <vt:lpstr>Dames Brut+ Net</vt:lpstr>
      <vt:lpstr>Super Vétérans BRUT</vt:lpstr>
      <vt:lpstr>Super Vétérans NET</vt:lpstr>
      <vt:lpstr>Super Vétérans Brut + Net</vt:lpstr>
      <vt:lpstr>RESULTATS EQUIPE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2021-11-09T21:28:28Z</dcterms:modified>
</cp:coreProperties>
</file>